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tabRatio="304" activeTab="0"/>
  </bookViews>
  <sheets>
    <sheet name="ГКПЗ_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'ГКПЗ_2014'!$A$1:$K$60</definedName>
  </definedNames>
  <calcPr fullCalcOnLoad="1"/>
</workbook>
</file>

<file path=xl/sharedStrings.xml><?xml version="1.0" encoding="utf-8"?>
<sst xmlns="http://schemas.openxmlformats.org/spreadsheetml/2006/main" count="348" uniqueCount="98">
  <si>
    <t>Приложение № 4</t>
  </si>
  <si>
    <t>ОАО «Мордовская энергосбытовая компания»</t>
  </si>
  <si>
    <t>Номер закупки</t>
  </si>
  <si>
    <t>Номер лота</t>
  </si>
  <si>
    <t>Планируемый способ закупки</t>
  </si>
  <si>
    <t xml:space="preserve">Источник финансирования </t>
  </si>
  <si>
    <t>Себестоимость</t>
  </si>
  <si>
    <t>ОАО «МЭСК»</t>
  </si>
  <si>
    <t>Амортизация</t>
  </si>
  <si>
    <t>Единственный источник</t>
  </si>
  <si>
    <t>Прочие услуги</t>
  </si>
  <si>
    <t>Почтово- телеграфные расходы</t>
  </si>
  <si>
    <t>Аренда помещений  г.Краснослободск</t>
  </si>
  <si>
    <t>Прибыль</t>
  </si>
  <si>
    <t>Услуги по охране объектов, находящихся на территории МФ ОАО "ТГК-6"</t>
  </si>
  <si>
    <t xml:space="preserve">Услуги по обслуживанию СПС "ГАРАНТ"                            </t>
  </si>
  <si>
    <t>Услуги по страхованию транспортных средств (КАСКО и ОСАГО)</t>
  </si>
  <si>
    <t xml:space="preserve">Утверждено </t>
  </si>
  <si>
    <t xml:space="preserve"> к  Положению о порядке проведения регламентированных закупок товаров, работ, услуг для нужд</t>
  </si>
  <si>
    <t>решением Совета директоров</t>
  </si>
  <si>
    <t>№ ___ от "___" __________ 2010 г</t>
  </si>
  <si>
    <t>Наименование закупаемой продукции</t>
  </si>
  <si>
    <t>Дата   начала поставки товаров, выполнения работ, услуг (месяц/год)</t>
  </si>
  <si>
    <t>Дата  окончания поставки товаров, выполнения работ, услуг (месяц/год)</t>
  </si>
  <si>
    <t>Подразделение потребитель продукции</t>
  </si>
  <si>
    <t>Служба механизации и автотранспорта</t>
  </si>
  <si>
    <t>Центральное отделение</t>
  </si>
  <si>
    <t xml:space="preserve"> Комсомольское МО</t>
  </si>
  <si>
    <t>Саранское межрайонное отделение</t>
  </si>
  <si>
    <t>Краснслободское межрайонное отделение</t>
  </si>
  <si>
    <t>Дата  официального объявления о начале процедур (месяц/год)</t>
  </si>
  <si>
    <t>Теплоэнергия на хозяйственные нужды</t>
  </si>
  <si>
    <t xml:space="preserve">Счетчик электрической энергии однофазный </t>
  </si>
  <si>
    <t>Утверждено</t>
  </si>
  <si>
    <t xml:space="preserve">Услуги по охране объектов, находящихся на территории "Мордовэнерго" - филиала ОАО "МРСК Волги" </t>
  </si>
  <si>
    <t>ОАО "МЭСК"</t>
  </si>
  <si>
    <t>Услуги по сбору платежей за электроэнергию( почта)</t>
  </si>
  <si>
    <t>Председатель ЦЗО ОАО "Мордовская энергосбытовая компания" ______________________А.М.Мордвинов</t>
  </si>
  <si>
    <t>Межрайонные отделения компании</t>
  </si>
  <si>
    <t>Приложение № 2</t>
  </si>
  <si>
    <t>Согласовано</t>
  </si>
  <si>
    <t>Техобслуживание автотранспорта (Тойота)</t>
  </si>
  <si>
    <t>1</t>
  </si>
  <si>
    <t>Оргтехника</t>
  </si>
  <si>
    <t>Открытый запрос цен в электронном виде</t>
  </si>
  <si>
    <t>Прочие источники</t>
  </si>
  <si>
    <t>01.2014г.</t>
  </si>
  <si>
    <t>03.2014г.</t>
  </si>
  <si>
    <t>«Услуги по страхованию транспортных средств, приобретенных по договору лизинга (КАСКО и ОСАГО)».</t>
  </si>
  <si>
    <t>12.2014г.</t>
  </si>
  <si>
    <t>04.2014г.</t>
  </si>
  <si>
    <t>Смешанное страхование жизни</t>
  </si>
  <si>
    <t>09.2014г.</t>
  </si>
  <si>
    <t>06.2014г.</t>
  </si>
  <si>
    <t>07.2014г.</t>
  </si>
  <si>
    <t>Услуги по обслуживанию АИИСКУЭМ</t>
  </si>
  <si>
    <t>10.2014г.</t>
  </si>
  <si>
    <t>Кредитование</t>
  </si>
  <si>
    <t>Планируемая  цена лота, .руб. без НДС</t>
  </si>
  <si>
    <t>Лицензионное  программное обеспечение</t>
  </si>
  <si>
    <t xml:space="preserve"> Услуги связи и передачи данных           </t>
  </si>
  <si>
    <t xml:space="preserve"> Услуги связи  (мобильная связь)</t>
  </si>
  <si>
    <t>Итого</t>
  </si>
  <si>
    <t xml:space="preserve">Открытый запрос цен </t>
  </si>
  <si>
    <t>05.2014г.</t>
  </si>
  <si>
    <t>Ковылкинское МО</t>
  </si>
  <si>
    <t>Центральное отделение и Межрайонные отделения компании</t>
  </si>
  <si>
    <t>07.2015г.</t>
  </si>
  <si>
    <t>Отбор кредитных заявок</t>
  </si>
  <si>
    <t>11.2014г.</t>
  </si>
  <si>
    <t>01.2015г.</t>
  </si>
  <si>
    <t>Капитальный ремонт помещений центрального отделения   г. Саранск ул. Большевитская 117Б</t>
  </si>
  <si>
    <t>02.2014г.</t>
  </si>
  <si>
    <t>Капитальный ремонт фасада административного здания Ардатовской РС</t>
  </si>
  <si>
    <t>Капитальный ремонт фасада административного здания Торбеевской РС</t>
  </si>
  <si>
    <t>Капитальный ремонт фасада административного здания Большеигнатовской РС</t>
  </si>
  <si>
    <t>Лизинг автотранспорта</t>
  </si>
  <si>
    <t>Автотранспорт РЕНО</t>
  </si>
  <si>
    <t>Реконструкция административного здания ЦО (ул. Большевистская 117а)</t>
  </si>
  <si>
    <t>Реконструкция помещения Рузаевской РС</t>
  </si>
  <si>
    <t>Реконструкция помещения ЦОК Чамзинской РС</t>
  </si>
  <si>
    <t>Благоустройство територии Б.Игнатовской РС</t>
  </si>
  <si>
    <t>Благоустройство територииКовылкинской РС</t>
  </si>
  <si>
    <t>Благоустройствотеритории Ромодановской РС</t>
  </si>
  <si>
    <t>Саранское межрайонное отделение                     Комсомольское МО</t>
  </si>
  <si>
    <t>04.2015г.</t>
  </si>
  <si>
    <t>Написание мобильных приложений под Android, iOS и Win8 RT для работы с личным кабинетом</t>
  </si>
  <si>
    <t xml:space="preserve">Открытый запрос предложений </t>
  </si>
  <si>
    <t>Разработка и внедрение CRM (под стандарт обслуживания):</t>
  </si>
  <si>
    <t xml:space="preserve">Услуги по доставке неконвертируемых  счетов населению </t>
  </si>
  <si>
    <t>10.2015г.</t>
  </si>
  <si>
    <t>02.2016г.</t>
  </si>
  <si>
    <t>"____" _________________ 2014 г.</t>
  </si>
  <si>
    <t>ГОДОВАЯ КОМПЛЕКСНАЯ ПРОГРАММА ЗАКУПОК МТС и УСЛУГ  ОАО "МОРДОВСКАЯ ЭНЕГОСБЫТОВАЯ КОМПАНИЯ" НА 2014г.</t>
  </si>
  <si>
    <t>05.2015г.</t>
  </si>
  <si>
    <t>11.2015г.</t>
  </si>
  <si>
    <t>04.2016г.</t>
  </si>
  <si>
    <t>№ 138 от " 16 " апреля 2014г.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</si>
</sst>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_ ;\-#,##0\ "/>
    <numFmt numFmtId="170" formatCode="#,##0.00_ ;\-#,##0.00\ "/>
    <numFmt numFmtId="171" formatCode="0.0%"/>
    <numFmt numFmtId="172" formatCode="0.0"/>
    <numFmt numFmtId="173" formatCode="#,##0.0"/>
    <numFmt numFmtId="174" formatCode="[$-FC19]d\ mmmm\ yyyy\ &quot;г.&quot;"/>
    <numFmt numFmtId="175" formatCode="d/m/yy;@"/>
    <numFmt numFmtId="176" formatCode="[$-419]mmmm\ yyyy;@"/>
    <numFmt numFmtId="177" formatCode="#,##0_р_.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4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27" xfId="0" applyFont="1" applyFill="1" applyBorder="1" applyAlignment="1">
      <alignment/>
    </xf>
    <xf numFmtId="0" fontId="5" fillId="4" borderId="0" xfId="0" applyFont="1" applyFill="1" applyAlignment="1">
      <alignment/>
    </xf>
    <xf numFmtId="0" fontId="5" fillId="0" borderId="28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24" fillId="0" borderId="15" xfId="0" applyFont="1" applyFill="1" applyBorder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/>
    </xf>
    <xf numFmtId="2" fontId="5" fillId="0" borderId="2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wrapText="1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177" fontId="5" fillId="0" borderId="32" xfId="0" applyNumberFormat="1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77" fontId="5" fillId="0" borderId="3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6" fillId="0" borderId="36" xfId="53" applyFont="1" applyBorder="1" applyAlignment="1" quotePrefix="1">
      <alignment horizontal="center" vertical="center"/>
      <protection/>
    </xf>
    <xf numFmtId="0" fontId="6" fillId="0" borderId="37" xfId="53" applyFont="1" applyBorder="1" applyAlignment="1" quotePrefix="1">
      <alignment horizontal="center" vertical="center"/>
      <protection/>
    </xf>
    <xf numFmtId="0" fontId="6" fillId="0" borderId="38" xfId="53" applyFont="1" applyBorder="1" applyAlignment="1" quotePrefix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грамма закупок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4&#1075;\&#1041;&#1055;_%20&#1052;&#1069;&#1057;&#1050;_1401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secokgo\Local%20Settings\Temporary%20Internet%20Files\Content.IE5\YL2B25EH\&#1088;&#1072;&#1089;&#1096;&#1080;&#1092;&#1088;&#1086;&#1074;&#1082;&#1080;%202014\&#1086;&#1088;&#1075;&#1090;&#1077;&#1093;&#1085;&#1080;&#1082;&#1072;%20+%20&#1089;&#1074;&#1103;&#1079;&#1100;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4&#1075;\&#1088;&#1072;&#1089;&#1096;&#1080;&#1092;&#1088;&#1086;&#1074;&#1082;&#1080;%202014\&#1086;&#1088;&#1075;&#1090;&#1077;&#1093;&#1085;&#1080;&#1082;&#1072;%20+%20&#1089;&#1074;&#1103;&#1079;&#1100;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secokgo\Local%20Settings\Temporary%20Internet%20Files\Content.IE5\YL2B25EH\&#1088;&#1072;&#1089;&#1096;&#1080;&#1092;&#1088;&#1086;&#1074;&#1082;&#1080;%202014\&#1048;&#1085;&#1074;&#1077;&#1089;&#1090;&#1080;&#1094;&#1080;&#1080;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secokgo\Local%20Settings\Temporary%20Internet%20Files\Content.IE5\YL2B25EH\&#1088;&#1072;&#1089;&#1096;&#1080;&#1092;&#1088;&#1086;&#1074;&#1082;&#1080;%202014\&#1084;&#1072;&#1090;&#1077;&#1088;&#1080;&#1072;&#1083;&#1099;%202014.%20&#1087;&#1088;&#1086;&#1077;&#1082;&#1090;-333%20&#1089;%20&#1080;&#1089;&#1087;&#108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secokgo\Local%20Settings\Temporary%20Internet%20Files\Content.IE5\YL2B25EH\&#1088;&#1072;&#1089;&#1096;&#1080;&#1092;&#1088;&#1086;&#1074;&#1082;&#1080;%202014\&#1058;&#1077;&#1087;&#1083;&#1086;&#1101;&#1085;&#1077;&#1088;&#1075;&#1080;&#1103;%20&#1085;&#1072;%20&#1093;&#1086;&#1079;_&#1085;&#1091;&#1078;&#1076;&#1099;%20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4&#1075;\&#1088;&#1072;&#1089;&#1096;&#1080;&#1092;&#1088;&#1086;&#1074;&#1082;&#1080;%202014\&#1057;&#1090;&#1088;&#1072;&#1093;&#1086;&#1074;&#1072;&#1085;&#1080;&#1077;%20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4&#1075;\&#1088;&#1072;&#1089;&#1096;&#1080;&#1092;&#1088;&#1086;&#1074;&#1082;&#1080;%202014\&#1069;&#1082;&#1089;&#1087;&#1083;&#1091;&#1072;&#1090;&#1072;&#1094;&#1080;&#1103;%20&#1080;%20&#1088;&#1077;&#1084;&#1086;&#1085;&#1090;%20&#1072;&#1074;&#1090;&#1086;&#1090;&#1088;&#1072;&#1085;&#1089;&#1087;&#1086;&#1088;&#1090;&#1072;%20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41;&#1080;&#1079;&#1085;&#1077;&#1089;-&#1087;&#1083;&#1072;&#1085;%202014&#1075;\&#1088;&#1072;&#1089;&#1096;&#1080;&#1092;&#1088;&#1086;&#1074;&#1082;&#1080;%202014\&#1040;&#1088;&#1077;&#1085;&#1076;&#107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Л"/>
      <sheetName val="КПЭ"/>
      <sheetName val="МД_п"/>
      <sheetName val="МД"/>
      <sheetName val="ТП "/>
      <sheetName val="ПЭ "/>
      <sheetName val="ОТ"/>
      <sheetName val="РФ"/>
      <sheetName val="БДР"/>
      <sheetName val="БДДС-план"/>
      <sheetName val="БДДС-факт"/>
      <sheetName val="БДДС-отчет"/>
      <sheetName val="ИП-план"/>
      <sheetName val="ИП-факт"/>
      <sheetName val="ИП-отчет"/>
      <sheetName val="ДДЗ"/>
      <sheetName val="ББ"/>
      <sheetName val="ФСГП"/>
    </sheetNames>
    <sheetDataSet>
      <sheetData sheetId="8">
        <row r="77">
          <cell r="E77">
            <v>753.9511949152542</v>
          </cell>
        </row>
      </sheetData>
      <sheetData sheetId="12">
        <row r="15">
          <cell r="K15">
            <v>3800.0254192237294</v>
          </cell>
        </row>
        <row r="18">
          <cell r="K18">
            <v>1525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ргтехника до 40 тыс"/>
      <sheetName val="Оргтехника"/>
      <sheetName val="Лицензионное ПО"/>
      <sheetName val="Услуги связи"/>
      <sheetName val="Дополнительные Затраты на 1 ЦОК"/>
      <sheetName val="Инвестиционные проекты"/>
    </sheetNames>
    <sheetDataSet>
      <sheetData sheetId="0">
        <row r="19">
          <cell r="G19">
            <v>2052267.7966101693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ргтехника до 40 тыс"/>
      <sheetName val="Оргтехника"/>
      <sheetName val="Лицензионное ПО"/>
      <sheetName val="Услуги связи"/>
      <sheetName val="Дополнительные Затраты на 1 ЦОК"/>
      <sheetName val="Инвестиционные проекты"/>
    </sheetNames>
    <sheetDataSet>
      <sheetData sheetId="2">
        <row r="9">
          <cell r="D9">
            <v>380000</v>
          </cell>
        </row>
        <row r="10">
          <cell r="D10">
            <v>4800000</v>
          </cell>
        </row>
        <row r="14">
          <cell r="D14">
            <v>1310000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5.01.14"/>
      <sheetName val="15.01.2014 Сигнализация"/>
      <sheetName val="Ввод"/>
    </sheetNames>
    <sheetDataSet>
      <sheetData sheetId="0">
        <row r="6">
          <cell r="G6">
            <v>2116.4</v>
          </cell>
        </row>
        <row r="10">
          <cell r="G10">
            <v>1298</v>
          </cell>
        </row>
        <row r="13">
          <cell r="G13">
            <v>397</v>
          </cell>
        </row>
        <row r="16">
          <cell r="G16">
            <v>278.9</v>
          </cell>
        </row>
        <row r="22">
          <cell r="G22">
            <v>280</v>
          </cell>
        </row>
        <row r="28">
          <cell r="V28">
            <v>8571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 свыше 40 - 2014г."/>
      <sheetName val=" прочие (прибыль) 2014 "/>
      <sheetName val=" прочие услуги-2014г"/>
      <sheetName val="прочие материалы 2014"/>
      <sheetName val="прочие материалы 2014 БДР"/>
    </sheetNames>
    <sheetDataSet>
      <sheetData sheetId="3">
        <row r="272">
          <cell r="F272">
            <v>1276800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расчет под заявку для БДДС"/>
      <sheetName val="БДДС"/>
      <sheetName val="расчет под заявку для БДР"/>
    </sheetNames>
    <sheetDataSet>
      <sheetData sheetId="3">
        <row r="8">
          <cell r="T8">
            <v>574.3683599999999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КАСКО"/>
      <sheetName val="ОСАГО 2013"/>
      <sheetName val="Имущество"/>
      <sheetName val="ДМС и НС"/>
      <sheetName val="Договоры 2013"/>
      <sheetName val="76.1.2"/>
      <sheetName val="ОСВ 76.1.1"/>
      <sheetName val="Факт 2013 БДР"/>
      <sheetName val="Факт 23 сч."/>
    </sheetNames>
    <sheetDataSet>
      <sheetData sheetId="0">
        <row r="64">
          <cell r="R64">
            <v>721.2218666666668</v>
          </cell>
        </row>
        <row r="65">
          <cell r="R65">
            <v>193.33333333333334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</sheetNames>
    <sheetDataSet>
      <sheetData sheetId="0">
        <row r="4">
          <cell r="S4">
            <v>266000</v>
          </cell>
        </row>
        <row r="5">
          <cell r="S5">
            <v>130000</v>
          </cell>
        </row>
        <row r="20">
          <cell r="S20">
            <v>150000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2014"/>
      <sheetName val="Расходы без НДС 2014"/>
      <sheetName val="Расходы с НДС 2014"/>
      <sheetName val="БДДС"/>
    </sheetNames>
    <sheetDataSet>
      <sheetData sheetId="1">
        <row r="6">
          <cell r="X6">
            <v>450325.67999999993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6"/>
  <sheetViews>
    <sheetView tabSelected="1" view="pageBreakPreview" zoomScale="70" zoomScaleNormal="50" zoomScaleSheetLayoutView="70" workbookViewId="0" topLeftCell="E1">
      <selection activeCell="G3" sqref="G3"/>
    </sheetView>
  </sheetViews>
  <sheetFormatPr defaultColWidth="9.00390625" defaultRowHeight="12.75"/>
  <cols>
    <col min="1" max="1" width="10.00390625" style="5" customWidth="1"/>
    <col min="2" max="2" width="9.25390625" style="5" customWidth="1"/>
    <col min="3" max="3" width="83.125" style="5" customWidth="1"/>
    <col min="4" max="4" width="21.875" style="5" customWidth="1"/>
    <col min="5" max="5" width="24.625" style="31" customWidth="1"/>
    <col min="6" max="6" width="19.125" style="5" customWidth="1"/>
    <col min="7" max="7" width="20.875" style="5" customWidth="1"/>
    <col min="8" max="8" width="42.25390625" style="5" customWidth="1"/>
    <col min="9" max="9" width="47.25390625" style="5" customWidth="1"/>
    <col min="10" max="10" width="19.75390625" style="5" customWidth="1"/>
    <col min="11" max="11" width="61.625" style="5" hidden="1" customWidth="1"/>
    <col min="12" max="12" width="63.125" style="5" hidden="1" customWidth="1"/>
    <col min="13" max="13" width="43.875" style="5" hidden="1" customWidth="1"/>
    <col min="14" max="14" width="8.625" style="5" customWidth="1"/>
    <col min="15" max="15" width="16.25390625" style="5" customWidth="1"/>
    <col min="16" max="16" width="16.75390625" style="5" customWidth="1"/>
    <col min="17" max="17" width="14.25390625" style="5" customWidth="1"/>
    <col min="18" max="18" width="13.25390625" style="5" customWidth="1"/>
    <col min="19" max="19" width="16.125" style="5" customWidth="1"/>
    <col min="20" max="20" width="9.125" style="5" customWidth="1"/>
    <col min="21" max="21" width="11.00390625" style="5" bestFit="1" customWidth="1"/>
    <col min="22" max="16384" width="9.125" style="5" customWidth="1"/>
  </cols>
  <sheetData>
    <row r="1" spans="9:13" ht="15.75">
      <c r="I1" s="40" t="s">
        <v>39</v>
      </c>
      <c r="M1" s="10" t="s">
        <v>0</v>
      </c>
    </row>
    <row r="2" spans="1:13" ht="28.5" customHeight="1">
      <c r="A2" s="9"/>
      <c r="B2" s="9"/>
      <c r="I2" s="40" t="s">
        <v>18</v>
      </c>
      <c r="K2" s="9"/>
      <c r="L2" s="9"/>
      <c r="M2" s="10" t="s">
        <v>18</v>
      </c>
    </row>
    <row r="3" spans="1:13" ht="28.5" customHeight="1">
      <c r="A3" s="9"/>
      <c r="B3" s="9"/>
      <c r="I3" s="40" t="s">
        <v>1</v>
      </c>
      <c r="K3" s="9"/>
      <c r="L3" s="9"/>
      <c r="M3" s="10" t="s">
        <v>1</v>
      </c>
    </row>
    <row r="4" spans="1:13" ht="21" customHeight="1">
      <c r="A4" s="9"/>
      <c r="B4" s="9"/>
      <c r="I4" s="40"/>
      <c r="K4" s="9"/>
      <c r="L4" s="9"/>
      <c r="M4" s="10"/>
    </row>
    <row r="5" spans="1:13" ht="27" customHeight="1">
      <c r="A5" s="9"/>
      <c r="B5" s="9"/>
      <c r="H5" s="11"/>
      <c r="I5" s="41" t="s">
        <v>33</v>
      </c>
      <c r="J5" s="11"/>
      <c r="K5" s="9"/>
      <c r="L5" s="9"/>
      <c r="M5" s="10"/>
    </row>
    <row r="6" spans="1:13" ht="28.5" customHeight="1">
      <c r="A6" s="9"/>
      <c r="B6" s="9"/>
      <c r="H6" s="11"/>
      <c r="I6" s="41" t="s">
        <v>19</v>
      </c>
      <c r="J6" s="11"/>
      <c r="K6" s="9"/>
      <c r="L6" s="9"/>
      <c r="M6" s="10"/>
    </row>
    <row r="7" spans="1:13" ht="27" customHeight="1">
      <c r="A7" s="9"/>
      <c r="B7" s="9"/>
      <c r="H7" s="11"/>
      <c r="I7" s="41" t="s">
        <v>97</v>
      </c>
      <c r="J7" s="11"/>
      <c r="K7" s="9"/>
      <c r="L7" s="9"/>
      <c r="M7" s="10"/>
    </row>
    <row r="8" spans="1:2" ht="15.75">
      <c r="A8" s="9" t="s">
        <v>40</v>
      </c>
      <c r="B8" s="9"/>
    </row>
    <row r="9" spans="1:15" ht="27.75" customHeight="1">
      <c r="A9" s="9" t="s">
        <v>37</v>
      </c>
      <c r="B9" s="9"/>
      <c r="L9" s="9" t="s">
        <v>17</v>
      </c>
      <c r="M9" s="9"/>
      <c r="N9" s="9"/>
      <c r="O9" s="9"/>
    </row>
    <row r="10" spans="1:12" ht="31.5" customHeight="1">
      <c r="A10" s="9" t="s">
        <v>92</v>
      </c>
      <c r="B10" s="9"/>
      <c r="L10" s="9" t="s">
        <v>19</v>
      </c>
    </row>
    <row r="11" spans="1:12" ht="36.75" customHeight="1">
      <c r="A11" s="9"/>
      <c r="B11" s="9"/>
      <c r="L11" s="9" t="s">
        <v>20</v>
      </c>
    </row>
    <row r="12" spans="1:10" ht="27" customHeight="1">
      <c r="A12" s="77" t="s">
        <v>93</v>
      </c>
      <c r="B12" s="78"/>
      <c r="C12" s="78"/>
      <c r="D12" s="78"/>
      <c r="E12" s="78"/>
      <c r="F12" s="78"/>
      <c r="G12" s="78"/>
      <c r="H12" s="78"/>
      <c r="I12" s="78"/>
      <c r="J12" s="79"/>
    </row>
    <row r="13" ht="30.75" customHeight="1" thickBot="1"/>
    <row r="14" spans="1:14" ht="137.25" customHeight="1" thickBot="1">
      <c r="A14" s="2" t="s">
        <v>2</v>
      </c>
      <c r="B14" s="38" t="s">
        <v>3</v>
      </c>
      <c r="C14" s="42" t="s">
        <v>21</v>
      </c>
      <c r="D14" s="43" t="s">
        <v>5</v>
      </c>
      <c r="E14" s="44" t="s">
        <v>58</v>
      </c>
      <c r="F14" s="43" t="s">
        <v>22</v>
      </c>
      <c r="G14" s="43" t="s">
        <v>23</v>
      </c>
      <c r="H14" s="44" t="s">
        <v>24</v>
      </c>
      <c r="I14" s="44" t="s">
        <v>4</v>
      </c>
      <c r="J14" s="43" t="s">
        <v>30</v>
      </c>
      <c r="K14" s="12"/>
      <c r="N14" s="13"/>
    </row>
    <row r="15" spans="1:14" ht="15.75" thickBot="1">
      <c r="A15" s="3">
        <v>1</v>
      </c>
      <c r="B15" s="68">
        <v>2</v>
      </c>
      <c r="C15" s="3">
        <v>3</v>
      </c>
      <c r="D15" s="69">
        <v>4</v>
      </c>
      <c r="E15" s="44">
        <v>3</v>
      </c>
      <c r="F15" s="69">
        <v>6</v>
      </c>
      <c r="G15" s="3">
        <v>7</v>
      </c>
      <c r="H15" s="3">
        <v>8</v>
      </c>
      <c r="I15" s="3">
        <v>9</v>
      </c>
      <c r="J15" s="70">
        <v>10</v>
      </c>
      <c r="K15" s="14"/>
      <c r="N15" s="13"/>
    </row>
    <row r="16" spans="1:14" ht="43.5" customHeight="1">
      <c r="A16" s="7">
        <v>12</v>
      </c>
      <c r="B16" s="39" t="s">
        <v>42</v>
      </c>
      <c r="C16" s="60" t="s">
        <v>31</v>
      </c>
      <c r="D16" s="48" t="s">
        <v>6</v>
      </c>
      <c r="E16" s="61">
        <f>'[6]расчет под заявку для БДР'!$T$8*1000</f>
        <v>574368.36</v>
      </c>
      <c r="F16" s="54" t="s">
        <v>46</v>
      </c>
      <c r="G16" s="54" t="s">
        <v>49</v>
      </c>
      <c r="H16" s="51" t="s">
        <v>26</v>
      </c>
      <c r="I16" s="7" t="s">
        <v>9</v>
      </c>
      <c r="J16" s="55" t="s">
        <v>46</v>
      </c>
      <c r="K16" s="20"/>
      <c r="L16" s="21"/>
      <c r="M16" s="22"/>
      <c r="N16" s="13"/>
    </row>
    <row r="17" spans="1:19" ht="26.25" customHeight="1" thickBot="1">
      <c r="A17" s="7">
        <v>17</v>
      </c>
      <c r="B17" s="39" t="s">
        <v>42</v>
      </c>
      <c r="C17" s="60" t="s">
        <v>15</v>
      </c>
      <c r="D17" s="48" t="s">
        <v>6</v>
      </c>
      <c r="E17" s="61">
        <f>'[1]БДР'!$E$77*1000</f>
        <v>753951.1949152541</v>
      </c>
      <c r="F17" s="54" t="s">
        <v>46</v>
      </c>
      <c r="G17" s="54" t="s">
        <v>49</v>
      </c>
      <c r="H17" s="51" t="s">
        <v>26</v>
      </c>
      <c r="I17" s="6" t="s">
        <v>9</v>
      </c>
      <c r="J17" s="54" t="s">
        <v>46</v>
      </c>
      <c r="K17" s="23"/>
      <c r="L17" s="24"/>
      <c r="M17" s="25"/>
      <c r="N17" s="13"/>
      <c r="S17" s="16"/>
    </row>
    <row r="18" spans="1:19" ht="31.5" customHeight="1" thickBot="1">
      <c r="A18" s="7">
        <v>19</v>
      </c>
      <c r="B18" s="39" t="s">
        <v>42</v>
      </c>
      <c r="C18" s="60" t="s">
        <v>48</v>
      </c>
      <c r="D18" s="48" t="s">
        <v>6</v>
      </c>
      <c r="E18" s="61">
        <f>142900</f>
        <v>142900</v>
      </c>
      <c r="F18" s="54" t="s">
        <v>46</v>
      </c>
      <c r="G18" s="54" t="s">
        <v>70</v>
      </c>
      <c r="H18" s="51" t="s">
        <v>26</v>
      </c>
      <c r="I18" s="7" t="s">
        <v>9</v>
      </c>
      <c r="J18" s="54" t="s">
        <v>46</v>
      </c>
      <c r="K18" s="26"/>
      <c r="L18" s="27"/>
      <c r="M18" s="28"/>
      <c r="N18" s="13"/>
      <c r="S18" s="16"/>
    </row>
    <row r="19" spans="1:19" ht="27" customHeight="1" thickBot="1">
      <c r="A19" s="7">
        <v>20</v>
      </c>
      <c r="B19" s="39" t="s">
        <v>42</v>
      </c>
      <c r="C19" s="60" t="s">
        <v>16</v>
      </c>
      <c r="D19" s="48" t="s">
        <v>6</v>
      </c>
      <c r="E19" s="61">
        <f>'[7]Расчет'!$R$64*1000</f>
        <v>721221.8666666667</v>
      </c>
      <c r="F19" s="54" t="s">
        <v>46</v>
      </c>
      <c r="G19" s="54" t="s">
        <v>70</v>
      </c>
      <c r="H19" s="51" t="s">
        <v>26</v>
      </c>
      <c r="I19" s="6" t="s">
        <v>9</v>
      </c>
      <c r="J19" s="54" t="s">
        <v>46</v>
      </c>
      <c r="K19" s="26"/>
      <c r="L19" s="27"/>
      <c r="M19" s="28"/>
      <c r="N19" s="13"/>
      <c r="S19" s="16"/>
    </row>
    <row r="20" spans="1:19" ht="27" customHeight="1" thickBot="1">
      <c r="A20" s="7">
        <v>21</v>
      </c>
      <c r="B20" s="39" t="s">
        <v>42</v>
      </c>
      <c r="C20" s="60" t="s">
        <v>14</v>
      </c>
      <c r="D20" s="49" t="s">
        <v>6</v>
      </c>
      <c r="E20" s="61">
        <v>1001400</v>
      </c>
      <c r="F20" s="54" t="s">
        <v>46</v>
      </c>
      <c r="G20" s="54" t="s">
        <v>49</v>
      </c>
      <c r="H20" s="51" t="s">
        <v>26</v>
      </c>
      <c r="I20" s="6" t="s">
        <v>9</v>
      </c>
      <c r="J20" s="54" t="s">
        <v>46</v>
      </c>
      <c r="K20" s="26"/>
      <c r="L20" s="27"/>
      <c r="M20" s="28"/>
      <c r="N20" s="13"/>
      <c r="S20" s="16"/>
    </row>
    <row r="21" spans="1:19" ht="35.25" customHeight="1">
      <c r="A21" s="7">
        <v>22</v>
      </c>
      <c r="B21" s="39" t="s">
        <v>42</v>
      </c>
      <c r="C21" s="60" t="s">
        <v>34</v>
      </c>
      <c r="D21" s="49" t="s">
        <v>6</v>
      </c>
      <c r="E21" s="61">
        <v>458093</v>
      </c>
      <c r="F21" s="54" t="s">
        <v>46</v>
      </c>
      <c r="G21" s="54" t="s">
        <v>49</v>
      </c>
      <c r="H21" s="51" t="s">
        <v>26</v>
      </c>
      <c r="I21" s="6" t="s">
        <v>9</v>
      </c>
      <c r="J21" s="54" t="s">
        <v>46</v>
      </c>
      <c r="K21" s="26"/>
      <c r="L21" s="27"/>
      <c r="M21" s="28"/>
      <c r="N21" s="13"/>
      <c r="S21" s="16"/>
    </row>
    <row r="22" spans="1:14" ht="30" customHeight="1">
      <c r="A22" s="7">
        <v>66</v>
      </c>
      <c r="B22" s="39" t="s">
        <v>42</v>
      </c>
      <c r="C22" s="60" t="s">
        <v>60</v>
      </c>
      <c r="D22" s="49" t="s">
        <v>6</v>
      </c>
      <c r="E22" s="61">
        <v>2588190</v>
      </c>
      <c r="F22" s="54" t="s">
        <v>46</v>
      </c>
      <c r="G22" s="54" t="s">
        <v>49</v>
      </c>
      <c r="H22" s="52" t="s">
        <v>35</v>
      </c>
      <c r="I22" s="6" t="s">
        <v>9</v>
      </c>
      <c r="J22" s="54" t="s">
        <v>46</v>
      </c>
      <c r="K22" s="20" t="s">
        <v>7</v>
      </c>
      <c r="L22" s="21" t="s">
        <v>10</v>
      </c>
      <c r="M22" s="8"/>
      <c r="N22" s="13"/>
    </row>
    <row r="23" spans="1:14" ht="30" customHeight="1">
      <c r="A23" s="7">
        <v>67</v>
      </c>
      <c r="B23" s="39"/>
      <c r="C23" s="60" t="s">
        <v>61</v>
      </c>
      <c r="D23" s="49" t="s">
        <v>6</v>
      </c>
      <c r="E23" s="61">
        <v>913235</v>
      </c>
      <c r="F23" s="54" t="s">
        <v>46</v>
      </c>
      <c r="G23" s="54" t="s">
        <v>49</v>
      </c>
      <c r="H23" s="52" t="s">
        <v>35</v>
      </c>
      <c r="I23" s="6" t="s">
        <v>9</v>
      </c>
      <c r="J23" s="54" t="s">
        <v>46</v>
      </c>
      <c r="K23" s="20"/>
      <c r="L23" s="21"/>
      <c r="M23" s="8"/>
      <c r="N23" s="13"/>
    </row>
    <row r="24" spans="1:63" s="29" customFormat="1" ht="32.25" customHeight="1">
      <c r="A24" s="7">
        <v>70</v>
      </c>
      <c r="B24" s="39" t="s">
        <v>42</v>
      </c>
      <c r="C24" s="60" t="s">
        <v>11</v>
      </c>
      <c r="D24" s="49" t="s">
        <v>6</v>
      </c>
      <c r="E24" s="75">
        <v>660400</v>
      </c>
      <c r="F24" s="54" t="s">
        <v>46</v>
      </c>
      <c r="G24" s="54" t="s">
        <v>49</v>
      </c>
      <c r="H24" s="52" t="s">
        <v>35</v>
      </c>
      <c r="I24" s="6" t="s">
        <v>9</v>
      </c>
      <c r="J24" s="54" t="s">
        <v>46</v>
      </c>
      <c r="K24" s="20" t="s">
        <v>7</v>
      </c>
      <c r="L24" s="21" t="s">
        <v>10</v>
      </c>
      <c r="M24" s="22"/>
      <c r="N24" s="1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1:63" s="29" customFormat="1" ht="30" customHeight="1">
      <c r="A25" s="7">
        <v>74</v>
      </c>
      <c r="B25" s="39" t="s">
        <v>42</v>
      </c>
      <c r="C25" s="60" t="s">
        <v>36</v>
      </c>
      <c r="D25" s="49" t="s">
        <v>6</v>
      </c>
      <c r="E25" s="75">
        <v>6719441</v>
      </c>
      <c r="F25" s="54" t="s">
        <v>46</v>
      </c>
      <c r="G25" s="54" t="s">
        <v>49</v>
      </c>
      <c r="H25" s="52" t="s">
        <v>35</v>
      </c>
      <c r="I25" s="6" t="s">
        <v>9</v>
      </c>
      <c r="J25" s="54" t="s">
        <v>46</v>
      </c>
      <c r="K25" s="20" t="s">
        <v>7</v>
      </c>
      <c r="L25" s="21" t="s">
        <v>10</v>
      </c>
      <c r="M25" s="22"/>
      <c r="N25" s="13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1:63" s="29" customFormat="1" ht="38.25" customHeight="1">
      <c r="A26" s="7">
        <v>80</v>
      </c>
      <c r="B26" s="39" t="s">
        <v>42</v>
      </c>
      <c r="C26" s="60" t="s">
        <v>89</v>
      </c>
      <c r="D26" s="49" t="s">
        <v>6</v>
      </c>
      <c r="E26" s="62">
        <v>4684800</v>
      </c>
      <c r="F26" s="54" t="s">
        <v>46</v>
      </c>
      <c r="G26" s="54" t="s">
        <v>49</v>
      </c>
      <c r="H26" s="52" t="s">
        <v>38</v>
      </c>
      <c r="I26" s="6" t="s">
        <v>9</v>
      </c>
      <c r="J26" s="54" t="s">
        <v>46</v>
      </c>
      <c r="K26" s="20"/>
      <c r="L26" s="21"/>
      <c r="M26" s="22"/>
      <c r="N26" s="1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</row>
    <row r="27" spans="1:63" s="29" customFormat="1" ht="38.25" customHeight="1">
      <c r="A27" s="7">
        <v>82</v>
      </c>
      <c r="B27" s="39" t="s">
        <v>42</v>
      </c>
      <c r="C27" s="60" t="s">
        <v>41</v>
      </c>
      <c r="D27" s="49" t="s">
        <v>6</v>
      </c>
      <c r="E27" s="62">
        <f>'[8]2014'!$S$4+'[8]2014'!$S$5+'[8]2014'!$S$20</f>
        <v>546000</v>
      </c>
      <c r="F27" s="54" t="s">
        <v>46</v>
      </c>
      <c r="G27" s="54" t="s">
        <v>49</v>
      </c>
      <c r="H27" s="52" t="s">
        <v>25</v>
      </c>
      <c r="I27" s="6" t="s">
        <v>9</v>
      </c>
      <c r="J27" s="54" t="s">
        <v>46</v>
      </c>
      <c r="K27" s="20"/>
      <c r="L27" s="21"/>
      <c r="M27" s="22"/>
      <c r="N27" s="1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</row>
    <row r="28" spans="1:63" s="29" customFormat="1" ht="38.25" customHeight="1">
      <c r="A28" s="7">
        <v>92</v>
      </c>
      <c r="B28" s="39" t="s">
        <v>42</v>
      </c>
      <c r="C28" s="64" t="s">
        <v>55</v>
      </c>
      <c r="D28" s="49" t="s">
        <v>6</v>
      </c>
      <c r="E28" s="63">
        <f>55783.06*12</f>
        <v>669396.72</v>
      </c>
      <c r="F28" s="54" t="s">
        <v>46</v>
      </c>
      <c r="G28" s="54" t="s">
        <v>49</v>
      </c>
      <c r="H28" s="52" t="s">
        <v>26</v>
      </c>
      <c r="I28" s="6" t="s">
        <v>9</v>
      </c>
      <c r="J28" s="54" t="s">
        <v>46</v>
      </c>
      <c r="K28" s="20"/>
      <c r="L28" s="21"/>
      <c r="M28" s="22"/>
      <c r="N28" s="13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</row>
    <row r="29" spans="1:19" ht="55.5" customHeight="1">
      <c r="A29" s="7">
        <v>129</v>
      </c>
      <c r="B29" s="39" t="s">
        <v>42</v>
      </c>
      <c r="C29" s="65" t="s">
        <v>57</v>
      </c>
      <c r="D29" s="72" t="s">
        <v>13</v>
      </c>
      <c r="E29" s="62">
        <v>100000000</v>
      </c>
      <c r="F29" s="54" t="s">
        <v>72</v>
      </c>
      <c r="G29" s="54" t="s">
        <v>91</v>
      </c>
      <c r="H29" s="52" t="s">
        <v>26</v>
      </c>
      <c r="I29" s="50" t="s">
        <v>68</v>
      </c>
      <c r="J29" s="54" t="s">
        <v>46</v>
      </c>
      <c r="K29" s="17"/>
      <c r="L29" s="18"/>
      <c r="M29" s="19"/>
      <c r="N29" s="13"/>
      <c r="P29" s="16"/>
      <c r="S29" s="16"/>
    </row>
    <row r="30" spans="1:19" ht="38.25" customHeight="1">
      <c r="A30" s="7">
        <v>130</v>
      </c>
      <c r="B30" s="39" t="s">
        <v>42</v>
      </c>
      <c r="C30" s="60" t="s">
        <v>71</v>
      </c>
      <c r="D30" s="48" t="s">
        <v>6</v>
      </c>
      <c r="E30" s="61">
        <v>378000</v>
      </c>
      <c r="F30" s="54" t="s">
        <v>72</v>
      </c>
      <c r="G30" s="54" t="s">
        <v>47</v>
      </c>
      <c r="H30" s="52" t="s">
        <v>26</v>
      </c>
      <c r="I30" s="6" t="s">
        <v>9</v>
      </c>
      <c r="J30" s="54" t="s">
        <v>72</v>
      </c>
      <c r="K30" s="23"/>
      <c r="L30" s="24"/>
      <c r="M30" s="25"/>
      <c r="N30" s="13"/>
      <c r="P30" s="16"/>
      <c r="S30" s="16"/>
    </row>
    <row r="31" spans="1:14" ht="36" customHeight="1">
      <c r="A31" s="7">
        <v>145</v>
      </c>
      <c r="B31" s="39" t="s">
        <v>42</v>
      </c>
      <c r="C31" s="60" t="s">
        <v>32</v>
      </c>
      <c r="D31" s="48" t="s">
        <v>6</v>
      </c>
      <c r="E31" s="61">
        <f>'[5]прочие материалы 2014'!$F$272</f>
        <v>1276800</v>
      </c>
      <c r="F31" s="54" t="s">
        <v>47</v>
      </c>
      <c r="G31" s="54" t="s">
        <v>49</v>
      </c>
      <c r="H31" s="52" t="s">
        <v>26</v>
      </c>
      <c r="I31" s="6" t="s">
        <v>63</v>
      </c>
      <c r="J31" s="54" t="s">
        <v>72</v>
      </c>
      <c r="K31" s="20" t="s">
        <v>7</v>
      </c>
      <c r="L31" s="21" t="s">
        <v>10</v>
      </c>
      <c r="M31" s="22"/>
      <c r="N31" s="13"/>
    </row>
    <row r="32" spans="1:10" ht="43.5" customHeight="1">
      <c r="A32" s="7">
        <v>147</v>
      </c>
      <c r="B32" s="39" t="s">
        <v>42</v>
      </c>
      <c r="C32" s="65" t="s">
        <v>57</v>
      </c>
      <c r="D32" s="53" t="s">
        <v>13</v>
      </c>
      <c r="E32" s="62">
        <v>100000000</v>
      </c>
      <c r="F32" s="54" t="s">
        <v>50</v>
      </c>
      <c r="G32" s="54" t="s">
        <v>96</v>
      </c>
      <c r="H32" s="52" t="s">
        <v>26</v>
      </c>
      <c r="I32" s="50" t="s">
        <v>68</v>
      </c>
      <c r="J32" s="54" t="s">
        <v>47</v>
      </c>
    </row>
    <row r="33" spans="1:14" ht="31.5" customHeight="1">
      <c r="A33" s="7">
        <v>158</v>
      </c>
      <c r="B33" s="39" t="s">
        <v>42</v>
      </c>
      <c r="C33" s="60" t="s">
        <v>73</v>
      </c>
      <c r="D33" s="48" t="s">
        <v>6</v>
      </c>
      <c r="E33" s="61">
        <f>1480.1*1000</f>
        <v>1480100</v>
      </c>
      <c r="F33" s="54" t="s">
        <v>50</v>
      </c>
      <c r="G33" s="54" t="s">
        <v>64</v>
      </c>
      <c r="H33" s="52" t="s">
        <v>27</v>
      </c>
      <c r="I33" s="6" t="s">
        <v>9</v>
      </c>
      <c r="J33" s="54" t="s">
        <v>50</v>
      </c>
      <c r="K33" s="20" t="s">
        <v>7</v>
      </c>
      <c r="L33" s="21" t="s">
        <v>10</v>
      </c>
      <c r="M33" s="22"/>
      <c r="N33" s="13"/>
    </row>
    <row r="34" spans="1:19" ht="28.5" customHeight="1">
      <c r="A34" s="7">
        <v>159</v>
      </c>
      <c r="B34" s="39" t="s">
        <v>42</v>
      </c>
      <c r="C34" s="60" t="s">
        <v>74</v>
      </c>
      <c r="D34" s="48" t="s">
        <v>6</v>
      </c>
      <c r="E34" s="61">
        <f>231.9*1000</f>
        <v>231900</v>
      </c>
      <c r="F34" s="54" t="s">
        <v>50</v>
      </c>
      <c r="G34" s="54" t="s">
        <v>50</v>
      </c>
      <c r="H34" s="52" t="s">
        <v>65</v>
      </c>
      <c r="I34" s="7" t="s">
        <v>9</v>
      </c>
      <c r="J34" s="54" t="s">
        <v>50</v>
      </c>
      <c r="K34" s="17"/>
      <c r="L34" s="18"/>
      <c r="M34" s="19"/>
      <c r="N34" s="13"/>
      <c r="P34" s="16"/>
      <c r="S34" s="16"/>
    </row>
    <row r="35" spans="1:14" ht="28.5" customHeight="1">
      <c r="A35" s="7">
        <v>162</v>
      </c>
      <c r="B35" s="39" t="s">
        <v>42</v>
      </c>
      <c r="C35" s="60" t="s">
        <v>76</v>
      </c>
      <c r="D35" s="48" t="s">
        <v>8</v>
      </c>
      <c r="E35" s="61">
        <f>'[1]ИП-план'!$K$15*1000</f>
        <v>3800025.4192237295</v>
      </c>
      <c r="F35" s="54" t="s">
        <v>50</v>
      </c>
      <c r="G35" s="54" t="s">
        <v>50</v>
      </c>
      <c r="H35" s="52" t="s">
        <v>26</v>
      </c>
      <c r="I35" s="6" t="s">
        <v>87</v>
      </c>
      <c r="J35" s="54" t="s">
        <v>50</v>
      </c>
      <c r="K35" s="17"/>
      <c r="L35" s="18"/>
      <c r="M35" s="19"/>
      <c r="N35" s="13"/>
    </row>
    <row r="36" spans="1:19" ht="30" customHeight="1">
      <c r="A36" s="7">
        <v>163</v>
      </c>
      <c r="B36" s="39" t="s">
        <v>42</v>
      </c>
      <c r="C36" s="60" t="s">
        <v>77</v>
      </c>
      <c r="D36" s="48" t="s">
        <v>8</v>
      </c>
      <c r="E36" s="61">
        <f>'[1]ИП-план'!$K$18*1000</f>
        <v>1525000</v>
      </c>
      <c r="F36" s="54" t="s">
        <v>50</v>
      </c>
      <c r="G36" s="54" t="s">
        <v>50</v>
      </c>
      <c r="H36" s="52" t="s">
        <v>26</v>
      </c>
      <c r="I36" s="6" t="s">
        <v>44</v>
      </c>
      <c r="J36" s="54" t="s">
        <v>50</v>
      </c>
      <c r="K36" s="20"/>
      <c r="L36" s="21"/>
      <c r="M36" s="22"/>
      <c r="N36" s="13"/>
      <c r="S36" s="16"/>
    </row>
    <row r="37" spans="1:63" s="29" customFormat="1" ht="31.5" customHeight="1">
      <c r="A37" s="7">
        <v>165</v>
      </c>
      <c r="B37" s="39" t="s">
        <v>42</v>
      </c>
      <c r="C37" s="60" t="s">
        <v>78</v>
      </c>
      <c r="D37" s="48" t="s">
        <v>45</v>
      </c>
      <c r="E37" s="61">
        <f>'[4]15.01.14'!$V$28*1000</f>
        <v>8571000</v>
      </c>
      <c r="F37" s="54" t="s">
        <v>50</v>
      </c>
      <c r="G37" s="54" t="s">
        <v>49</v>
      </c>
      <c r="H37" s="52" t="s">
        <v>26</v>
      </c>
      <c r="I37" s="6" t="s">
        <v>9</v>
      </c>
      <c r="J37" s="54" t="s">
        <v>50</v>
      </c>
      <c r="K37" s="20"/>
      <c r="L37" s="21"/>
      <c r="M37" s="22"/>
      <c r="N37" s="1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</row>
    <row r="38" spans="1:11" ht="29.25" customHeight="1">
      <c r="A38" s="7">
        <v>167</v>
      </c>
      <c r="B38" s="39" t="s">
        <v>42</v>
      </c>
      <c r="C38" s="60" t="s">
        <v>80</v>
      </c>
      <c r="D38" s="48" t="s">
        <v>8</v>
      </c>
      <c r="E38" s="61">
        <f>'[4]15.01.14'!$G$10*1000</f>
        <v>1298000</v>
      </c>
      <c r="F38" s="54" t="s">
        <v>50</v>
      </c>
      <c r="G38" s="54" t="s">
        <v>53</v>
      </c>
      <c r="H38" s="52" t="s">
        <v>27</v>
      </c>
      <c r="I38" s="6" t="s">
        <v>9</v>
      </c>
      <c r="J38" s="54" t="s">
        <v>50</v>
      </c>
      <c r="K38" s="1"/>
    </row>
    <row r="39" spans="1:19" s="33" customFormat="1" ht="30.75" customHeight="1">
      <c r="A39" s="7">
        <v>171</v>
      </c>
      <c r="B39" s="39" t="s">
        <v>42</v>
      </c>
      <c r="C39" s="60" t="s">
        <v>48</v>
      </c>
      <c r="D39" s="48" t="s">
        <v>6</v>
      </c>
      <c r="E39" s="61">
        <f>'[7]Расчет'!$R$65*1000</f>
        <v>193333.33333333334</v>
      </c>
      <c r="F39" s="54" t="s">
        <v>50</v>
      </c>
      <c r="G39" s="54" t="s">
        <v>85</v>
      </c>
      <c r="H39" s="52" t="s">
        <v>26</v>
      </c>
      <c r="I39" s="6" t="s">
        <v>9</v>
      </c>
      <c r="J39" s="54" t="s">
        <v>50</v>
      </c>
      <c r="K39" s="35"/>
      <c r="L39" s="36"/>
      <c r="M39" s="37"/>
      <c r="N39" s="32"/>
      <c r="P39" s="34"/>
      <c r="S39" s="34"/>
    </row>
    <row r="40" spans="1:19" s="33" customFormat="1" ht="27.75" customHeight="1">
      <c r="A40" s="7">
        <v>172</v>
      </c>
      <c r="B40" s="39" t="s">
        <v>42</v>
      </c>
      <c r="C40" s="60" t="s">
        <v>51</v>
      </c>
      <c r="D40" s="48" t="s">
        <v>6</v>
      </c>
      <c r="E40" s="61">
        <v>460000</v>
      </c>
      <c r="F40" s="54" t="s">
        <v>50</v>
      </c>
      <c r="G40" s="54" t="s">
        <v>50</v>
      </c>
      <c r="H40" s="52" t="s">
        <v>26</v>
      </c>
      <c r="I40" s="6" t="s">
        <v>9</v>
      </c>
      <c r="J40" s="54" t="s">
        <v>50</v>
      </c>
      <c r="K40" s="35"/>
      <c r="L40" s="36"/>
      <c r="M40" s="37"/>
      <c r="N40" s="32"/>
      <c r="P40" s="34"/>
      <c r="S40" s="34"/>
    </row>
    <row r="41" spans="1:14" ht="33" customHeight="1">
      <c r="A41" s="7">
        <v>176</v>
      </c>
      <c r="B41" s="39" t="s">
        <v>42</v>
      </c>
      <c r="C41" s="65" t="s">
        <v>59</v>
      </c>
      <c r="D41" s="53" t="s">
        <v>6</v>
      </c>
      <c r="E41" s="66">
        <f>'[3]Лицензионное ПО'!$D$14</f>
        <v>1310000</v>
      </c>
      <c r="F41" s="54" t="s">
        <v>50</v>
      </c>
      <c r="G41" s="54" t="s">
        <v>50</v>
      </c>
      <c r="H41" s="52" t="s">
        <v>26</v>
      </c>
      <c r="I41" s="6" t="s">
        <v>63</v>
      </c>
      <c r="J41" s="54" t="s">
        <v>50</v>
      </c>
      <c r="K41" s="23"/>
      <c r="L41" s="24"/>
      <c r="M41" s="25"/>
      <c r="N41" s="13"/>
    </row>
    <row r="42" spans="1:14" ht="32.25" customHeight="1">
      <c r="A42" s="7">
        <v>181</v>
      </c>
      <c r="B42" s="39" t="s">
        <v>42</v>
      </c>
      <c r="C42" s="60" t="s">
        <v>43</v>
      </c>
      <c r="D42" s="71" t="s">
        <v>8</v>
      </c>
      <c r="E42" s="61">
        <f>'[2]Оргтехника до 40 тыс'!$G$19</f>
        <v>2052267.7966101693</v>
      </c>
      <c r="F42" s="54" t="s">
        <v>53</v>
      </c>
      <c r="G42" s="54" t="s">
        <v>54</v>
      </c>
      <c r="H42" s="52" t="s">
        <v>26</v>
      </c>
      <c r="I42" s="6" t="s">
        <v>44</v>
      </c>
      <c r="J42" s="54" t="s">
        <v>64</v>
      </c>
      <c r="K42" s="20"/>
      <c r="L42" s="21"/>
      <c r="M42" s="22"/>
      <c r="N42" s="13"/>
    </row>
    <row r="43" spans="1:14" ht="42.75" customHeight="1">
      <c r="A43" s="7">
        <v>184</v>
      </c>
      <c r="B43" s="39" t="s">
        <v>42</v>
      </c>
      <c r="C43" s="60" t="s">
        <v>79</v>
      </c>
      <c r="D43" s="71" t="s">
        <v>8</v>
      </c>
      <c r="E43" s="61">
        <f>'[4]15.01.14'!$G$6*1000</f>
        <v>2116400</v>
      </c>
      <c r="F43" s="54" t="s">
        <v>64</v>
      </c>
      <c r="G43" s="54" t="s">
        <v>56</v>
      </c>
      <c r="H43" s="52" t="s">
        <v>28</v>
      </c>
      <c r="I43" s="6" t="s">
        <v>9</v>
      </c>
      <c r="J43" s="54" t="s">
        <v>64</v>
      </c>
      <c r="K43" s="1"/>
      <c r="L43" s="1"/>
      <c r="M43" s="15"/>
      <c r="N43" s="4"/>
    </row>
    <row r="44" spans="1:14" ht="42.75" customHeight="1">
      <c r="A44" s="7">
        <v>185</v>
      </c>
      <c r="B44" s="39" t="s">
        <v>42</v>
      </c>
      <c r="C44" s="60" t="s">
        <v>81</v>
      </c>
      <c r="D44" s="71" t="s">
        <v>8</v>
      </c>
      <c r="E44" s="61">
        <f>'[4]15.01.14'!$G$13*1000</f>
        <v>397000</v>
      </c>
      <c r="F44" s="54" t="s">
        <v>64</v>
      </c>
      <c r="G44" s="54" t="s">
        <v>53</v>
      </c>
      <c r="H44" s="52" t="s">
        <v>27</v>
      </c>
      <c r="I44" s="6" t="s">
        <v>9</v>
      </c>
      <c r="J44" s="54" t="s">
        <v>64</v>
      </c>
      <c r="K44" s="1"/>
      <c r="L44" s="1"/>
      <c r="M44" s="15"/>
      <c r="N44" s="4"/>
    </row>
    <row r="45" spans="1:14" ht="42.75" customHeight="1">
      <c r="A45" s="7">
        <v>186</v>
      </c>
      <c r="B45" s="39" t="s">
        <v>42</v>
      </c>
      <c r="C45" s="60" t="s">
        <v>83</v>
      </c>
      <c r="D45" s="71" t="s">
        <v>8</v>
      </c>
      <c r="E45" s="61">
        <f>'[4]15.01.14'!$G$22*1000</f>
        <v>280000</v>
      </c>
      <c r="F45" s="54" t="s">
        <v>64</v>
      </c>
      <c r="G45" s="54" t="s">
        <v>53</v>
      </c>
      <c r="H45" s="52" t="s">
        <v>84</v>
      </c>
      <c r="I45" s="6" t="s">
        <v>9</v>
      </c>
      <c r="J45" s="54" t="s">
        <v>64</v>
      </c>
      <c r="K45" s="1"/>
      <c r="L45" s="1"/>
      <c r="M45" s="15"/>
      <c r="N45" s="4"/>
    </row>
    <row r="46" spans="1:10" ht="30.75" customHeight="1">
      <c r="A46" s="7">
        <v>190</v>
      </c>
      <c r="B46" s="39" t="s">
        <v>42</v>
      </c>
      <c r="C46" s="65" t="s">
        <v>86</v>
      </c>
      <c r="D46" s="53" t="s">
        <v>6</v>
      </c>
      <c r="E46" s="63">
        <f>'[3]Лицензионное ПО'!$D$9</f>
        <v>380000</v>
      </c>
      <c r="F46" s="54" t="s">
        <v>64</v>
      </c>
      <c r="G46" s="54" t="s">
        <v>54</v>
      </c>
      <c r="H46" s="52" t="s">
        <v>26</v>
      </c>
      <c r="I46" s="6" t="s">
        <v>87</v>
      </c>
      <c r="J46" s="54" t="s">
        <v>64</v>
      </c>
    </row>
    <row r="47" spans="1:10" ht="43.5" customHeight="1">
      <c r="A47" s="7">
        <v>192</v>
      </c>
      <c r="B47" s="39" t="s">
        <v>42</v>
      </c>
      <c r="C47" s="65" t="s">
        <v>57</v>
      </c>
      <c r="D47" s="53" t="s">
        <v>13</v>
      </c>
      <c r="E47" s="62">
        <v>100000000</v>
      </c>
      <c r="F47" s="54" t="s">
        <v>64</v>
      </c>
      <c r="G47" s="54" t="s">
        <v>94</v>
      </c>
      <c r="H47" s="52" t="s">
        <v>26</v>
      </c>
      <c r="I47" s="50" t="s">
        <v>68</v>
      </c>
      <c r="J47" s="54" t="s">
        <v>64</v>
      </c>
    </row>
    <row r="48" spans="1:10" ht="29.25" customHeight="1">
      <c r="A48" s="7">
        <v>193</v>
      </c>
      <c r="B48" s="39" t="s">
        <v>42</v>
      </c>
      <c r="C48" s="64" t="s">
        <v>88</v>
      </c>
      <c r="D48" s="74" t="s">
        <v>6</v>
      </c>
      <c r="E48" s="63">
        <f>'[3]Лицензионное ПО'!$D$10</f>
        <v>4800000</v>
      </c>
      <c r="F48" s="54" t="s">
        <v>53</v>
      </c>
      <c r="G48" s="54" t="s">
        <v>52</v>
      </c>
      <c r="H48" s="52" t="s">
        <v>66</v>
      </c>
      <c r="I48" s="6" t="s">
        <v>87</v>
      </c>
      <c r="J48" s="54" t="s">
        <v>64</v>
      </c>
    </row>
    <row r="49" spans="1:10" ht="19.5" customHeight="1">
      <c r="A49" s="7">
        <v>196</v>
      </c>
      <c r="B49" s="39" t="s">
        <v>42</v>
      </c>
      <c r="C49" s="65" t="s">
        <v>57</v>
      </c>
      <c r="D49" s="53" t="s">
        <v>13</v>
      </c>
      <c r="E49" s="62">
        <v>200000000</v>
      </c>
      <c r="F49" s="54" t="s">
        <v>54</v>
      </c>
      <c r="G49" s="54" t="s">
        <v>67</v>
      </c>
      <c r="H49" s="52" t="s">
        <v>26</v>
      </c>
      <c r="I49" s="50" t="s">
        <v>9</v>
      </c>
      <c r="J49" s="54" t="s">
        <v>53</v>
      </c>
    </row>
    <row r="50" spans="1:10" ht="30">
      <c r="A50" s="7">
        <v>198</v>
      </c>
      <c r="B50" s="39" t="s">
        <v>42</v>
      </c>
      <c r="C50" s="60" t="s">
        <v>75</v>
      </c>
      <c r="D50" s="71" t="s">
        <v>6</v>
      </c>
      <c r="E50" s="61">
        <f>1103.8*1000</f>
        <v>1103800</v>
      </c>
      <c r="F50" s="54" t="s">
        <v>54</v>
      </c>
      <c r="G50" s="54" t="s">
        <v>54</v>
      </c>
      <c r="H50" s="52" t="s">
        <v>28</v>
      </c>
      <c r="I50" s="6" t="s">
        <v>9</v>
      </c>
      <c r="J50" s="54" t="s">
        <v>54</v>
      </c>
    </row>
    <row r="51" spans="1:10" ht="15">
      <c r="A51" s="7">
        <v>199</v>
      </c>
      <c r="B51" s="39" t="s">
        <v>42</v>
      </c>
      <c r="C51" s="60" t="s">
        <v>82</v>
      </c>
      <c r="D51" s="71" t="s">
        <v>8</v>
      </c>
      <c r="E51" s="61">
        <f>'[4]15.01.14'!$G$16*1000</f>
        <v>278900</v>
      </c>
      <c r="F51" s="54" t="s">
        <v>54</v>
      </c>
      <c r="G51" s="54" t="s">
        <v>54</v>
      </c>
      <c r="H51" s="52" t="s">
        <v>65</v>
      </c>
      <c r="I51" s="6" t="s">
        <v>9</v>
      </c>
      <c r="J51" s="54" t="s">
        <v>54</v>
      </c>
    </row>
    <row r="52" spans="1:10" ht="15">
      <c r="A52" s="7">
        <v>201</v>
      </c>
      <c r="B52" s="39" t="s">
        <v>42</v>
      </c>
      <c r="C52" s="65" t="s">
        <v>57</v>
      </c>
      <c r="D52" s="53" t="s">
        <v>13</v>
      </c>
      <c r="E52" s="67">
        <v>100000000</v>
      </c>
      <c r="F52" s="54" t="s">
        <v>54</v>
      </c>
      <c r="G52" s="54" t="s">
        <v>67</v>
      </c>
      <c r="H52" s="52" t="s">
        <v>26</v>
      </c>
      <c r="I52" s="50" t="s">
        <v>68</v>
      </c>
      <c r="J52" s="54" t="s">
        <v>54</v>
      </c>
    </row>
    <row r="53" spans="1:10" ht="30">
      <c r="A53" s="7">
        <v>206</v>
      </c>
      <c r="B53" s="39" t="s">
        <v>42</v>
      </c>
      <c r="C53" s="65" t="s">
        <v>12</v>
      </c>
      <c r="D53" s="73" t="s">
        <v>6</v>
      </c>
      <c r="E53" s="63">
        <f>'[9]Расходы без НДС 2014'!$X$6</f>
        <v>450325.67999999993</v>
      </c>
      <c r="F53" s="54" t="s">
        <v>69</v>
      </c>
      <c r="G53" s="54" t="s">
        <v>90</v>
      </c>
      <c r="H53" s="52" t="s">
        <v>29</v>
      </c>
      <c r="I53" s="6" t="s">
        <v>9</v>
      </c>
      <c r="J53" s="54" t="s">
        <v>69</v>
      </c>
    </row>
    <row r="54" spans="1:10" ht="15.75" thickBot="1">
      <c r="A54" s="7">
        <v>207</v>
      </c>
      <c r="B54" s="39" t="s">
        <v>42</v>
      </c>
      <c r="C54" s="65" t="s">
        <v>57</v>
      </c>
      <c r="D54" s="53" t="s">
        <v>13</v>
      </c>
      <c r="E54" s="62">
        <v>150000000</v>
      </c>
      <c r="F54" s="54" t="s">
        <v>69</v>
      </c>
      <c r="G54" s="54" t="s">
        <v>95</v>
      </c>
      <c r="H54" s="52" t="s">
        <v>26</v>
      </c>
      <c r="I54" s="50" t="s">
        <v>68</v>
      </c>
      <c r="J54" s="54" t="s">
        <v>69</v>
      </c>
    </row>
    <row r="55" spans="1:10" ht="15.75" thickBot="1">
      <c r="A55" s="44"/>
      <c r="B55" s="45"/>
      <c r="C55" s="56" t="s">
        <v>62</v>
      </c>
      <c r="D55" s="46"/>
      <c r="E55" s="59">
        <f>SUM(E16:E54)</f>
        <v>802816249.3707491</v>
      </c>
      <c r="F55" s="57"/>
      <c r="G55" s="58"/>
      <c r="H55" s="47"/>
      <c r="I55" s="30"/>
      <c r="J55" s="30"/>
    </row>
    <row r="56" spans="6:10" ht="15">
      <c r="F56" s="4"/>
      <c r="G56" s="4"/>
      <c r="H56" s="4"/>
      <c r="J56" s="4"/>
    </row>
    <row r="57" ht="15">
      <c r="E57" s="76"/>
    </row>
    <row r="58" ht="15">
      <c r="I58" s="4"/>
    </row>
    <row r="59" ht="15">
      <c r="I59" s="4"/>
    </row>
    <row r="60" ht="15">
      <c r="I60" s="4"/>
    </row>
    <row r="61" ht="15">
      <c r="I61" s="4"/>
    </row>
    <row r="62" ht="15">
      <c r="I62" s="4"/>
    </row>
    <row r="63" ht="15">
      <c r="I63" s="4"/>
    </row>
    <row r="64" spans="5:10" ht="15">
      <c r="E64" s="15"/>
      <c r="I64" s="4"/>
      <c r="J64" s="4"/>
    </row>
    <row r="65" spans="5:10" ht="15">
      <c r="E65" s="15"/>
      <c r="F65" s="4"/>
      <c r="G65" s="4"/>
      <c r="H65" s="4"/>
      <c r="I65" s="4"/>
      <c r="J65" s="4"/>
    </row>
    <row r="66" spans="5:10" ht="15">
      <c r="E66" s="15"/>
      <c r="F66" s="4"/>
      <c r="G66" s="4"/>
      <c r="H66" s="4"/>
      <c r="I66" s="4"/>
      <c r="J66" s="4"/>
    </row>
    <row r="67" spans="5:10" ht="15">
      <c r="E67" s="15"/>
      <c r="F67" s="4"/>
      <c r="G67" s="4"/>
      <c r="H67" s="4"/>
      <c r="I67" s="4"/>
      <c r="J67" s="4"/>
    </row>
    <row r="68" spans="5:10" ht="15">
      <c r="E68" s="15"/>
      <c r="F68" s="4"/>
      <c r="G68" s="4"/>
      <c r="H68" s="4"/>
      <c r="I68" s="4"/>
      <c r="J68" s="4"/>
    </row>
    <row r="69" spans="5:10" ht="15">
      <c r="E69" s="15"/>
      <c r="F69" s="4"/>
      <c r="G69" s="4"/>
      <c r="H69" s="4"/>
      <c r="I69" s="4"/>
      <c r="J69" s="4"/>
    </row>
    <row r="70" spans="5:10" ht="15">
      <c r="E70" s="15"/>
      <c r="F70" s="4"/>
      <c r="G70" s="4"/>
      <c r="H70" s="4"/>
      <c r="J70" s="4"/>
    </row>
    <row r="71" spans="5:10" ht="15">
      <c r="E71" s="15"/>
      <c r="F71" s="4"/>
      <c r="G71" s="4"/>
      <c r="H71" s="4"/>
      <c r="J71" s="4"/>
    </row>
    <row r="72" spans="5:10" ht="15">
      <c r="E72" s="15"/>
      <c r="F72" s="4"/>
      <c r="G72" s="4"/>
      <c r="H72" s="4"/>
      <c r="J72" s="4"/>
    </row>
    <row r="73" spans="5:10" ht="15">
      <c r="E73" s="15"/>
      <c r="F73" s="4"/>
      <c r="G73" s="4"/>
      <c r="H73" s="4"/>
      <c r="J73" s="4"/>
    </row>
    <row r="74" spans="5:10" ht="15">
      <c r="E74" s="15"/>
      <c r="F74" s="4"/>
      <c r="G74" s="4"/>
      <c r="H74" s="4"/>
      <c r="J74" s="4"/>
    </row>
    <row r="75" spans="5:10" ht="15">
      <c r="E75" s="15"/>
      <c r="F75" s="4"/>
      <c r="G75" s="4"/>
      <c r="H75" s="4"/>
      <c r="J75" s="4"/>
    </row>
    <row r="76" spans="6:8" ht="15">
      <c r="F76" s="4"/>
      <c r="G76" s="4"/>
      <c r="H76" s="4"/>
    </row>
  </sheetData>
  <mergeCells count="1">
    <mergeCell ref="A12:J12"/>
  </mergeCells>
  <printOptions/>
  <pageMargins left="0.24" right="0.24" top="0.85" bottom="0.1968503937007874" header="0.84" footer="0"/>
  <pageSetup fitToHeight="4" horizontalDpi="1200" verticalDpi="1200" orientation="landscape" paperSize="9" scale="40" r:id="rId1"/>
  <rowBreaks count="1" manualBreakCount="1"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esdirkou</dc:creator>
  <cp:keywords/>
  <dc:description/>
  <cp:lastModifiedBy>Костанян</cp:lastModifiedBy>
  <cp:lastPrinted>2014-02-25T05:45:52Z</cp:lastPrinted>
  <dcterms:created xsi:type="dcterms:W3CDTF">2007-02-06T15:46:47Z</dcterms:created>
  <dcterms:modified xsi:type="dcterms:W3CDTF">2014-05-12T05:53:08Z</dcterms:modified>
  <cp:category/>
  <cp:version/>
  <cp:contentType/>
  <cp:contentStatus/>
</cp:coreProperties>
</file>