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2 г.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<sst xmlns="http://schemas.openxmlformats.org/spreadsheetml/2006/main" count="35" uniqueCount="35">
  <si>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</t>
  </si>
  <si>
    <t>Группа потребителей</t>
  </si>
  <si>
    <t>Всего</t>
  </si>
  <si>
    <t>город</t>
  </si>
  <si>
    <t>село</t>
  </si>
  <si>
    <t>2.1</t>
  </si>
  <si>
    <t>2.2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</si>
  <si>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</si>
  <si>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</si>
  <si>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</si>
  <si>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</si>
  <si>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</si>
  <si>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</si>
  <si>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</si>
  <si>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</si>
  <si>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</si>
  <si>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</si>
  <si>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</si>
  <si>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</si>
  <si>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</si>
  <si>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</si>
  <si>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</si>
  <si>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</si>
  <si>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</si>
  <si>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</si>
  <si>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</si>
  <si>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</si>
  <si>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</si>
  <si>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</si>
  <si>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</si>
  <si>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</si>
  <si>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</si>
  <si>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за 2012 г.</t>
  </si>
  <si>
    <t>2012 г.</t>
  </si>
  <si>
    <t>9 месяцев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</si>
</sst>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"/>
    <numFmt numFmtId="183" formatCode="0.0000"/>
    <numFmt numFmtId="184" formatCode="0.0"/>
    <numFmt numFmtId="185" formatCode="_-* #,##0.000_р_._-;\-* #,##0.000_р_._-;_-* &quot;-&quot;??_р_._-;_-@_-"/>
    <numFmt numFmtId="186" formatCode="_-* #,##0.000_р_._-;\-* #,##0.000_р_._-;_-* &quot;-&quot;???_р_._-;_-@_-"/>
    <numFmt numFmtId="187" formatCode="#,##0.000"/>
    <numFmt numFmtId="188" formatCode="0.0%"/>
    <numFmt numFmtId="189" formatCode="0.000000%"/>
    <numFmt numFmtId="190" formatCode="0.00000"/>
    <numFmt numFmtId="191" formatCode="0.000"/>
  </numFmts>
  <fonts count="24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1" fillId="22" borderId="13" xfId="0" applyNumberFormat="1" applyFont="1" applyFill="1" applyBorder="1" applyAlignment="1">
      <alignment horizontal="right" vertical="center"/>
    </xf>
    <xf numFmtId="181" fontId="1" fillId="24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1" fillId="7" borderId="13" xfId="0" applyNumberFormat="1" applyFont="1" applyFill="1" applyBorder="1" applyAlignment="1">
      <alignment vertical="center"/>
    </xf>
    <xf numFmtId="181" fontId="1" fillId="0" borderId="14" xfId="0" applyNumberFormat="1" applyFont="1" applyFill="1" applyBorder="1" applyAlignment="1">
      <alignment horizontal="right" vertical="center"/>
    </xf>
    <xf numFmtId="181" fontId="1" fillId="7" borderId="10" xfId="0" applyNumberFormat="1" applyFont="1" applyFill="1" applyBorder="1" applyAlignment="1">
      <alignment vertical="center"/>
    </xf>
    <xf numFmtId="181" fontId="1" fillId="0" borderId="15" xfId="0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4" borderId="13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181" fontId="1" fillId="24" borderId="19" xfId="0" applyNumberFormat="1" applyFont="1" applyFill="1" applyBorder="1" applyAlignment="1">
      <alignment vertical="center" wrapText="1"/>
    </xf>
    <xf numFmtId="181" fontId="1" fillId="24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vertical="center" wrapText="1"/>
    </xf>
    <xf numFmtId="181" fontId="1" fillId="0" borderId="10" xfId="0" applyNumberFormat="1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181" fontId="3" fillId="0" borderId="11" xfId="0" applyNumberFormat="1" applyFont="1" applyFill="1" applyBorder="1" applyAlignment="1">
      <alignment vertical="center" wrapText="1"/>
    </xf>
    <xf numFmtId="181" fontId="3" fillId="0" borderId="22" xfId="0" applyNumberFormat="1" applyFont="1" applyFill="1" applyBorder="1" applyAlignment="1">
      <alignment vertical="center" wrapText="1"/>
    </xf>
    <xf numFmtId="181" fontId="3" fillId="0" borderId="11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vertical="center" wrapText="1"/>
    </xf>
    <xf numFmtId="181" fontId="3" fillId="0" borderId="24" xfId="0" applyNumberFormat="1" applyFont="1" applyFill="1" applyBorder="1" applyAlignment="1">
      <alignment vertical="center" wrapText="1"/>
    </xf>
    <xf numFmtId="181" fontId="3" fillId="0" borderId="12" xfId="0" applyNumberFormat="1" applyFont="1" applyFill="1" applyBorder="1" applyAlignment="1">
      <alignment vertical="center" wrapText="1"/>
    </xf>
    <xf numFmtId="181" fontId="3" fillId="0" borderId="12" xfId="0" applyNumberFormat="1" applyFont="1" applyFill="1" applyBorder="1" applyAlignment="1">
      <alignment vertical="center" wrapText="1"/>
    </xf>
    <xf numFmtId="0" fontId="1" fillId="7" borderId="25" xfId="0" applyFont="1" applyFill="1" applyBorder="1" applyAlignment="1">
      <alignment vertical="center" wrapText="1"/>
    </xf>
    <xf numFmtId="0" fontId="4" fillId="7" borderId="26" xfId="0" applyFont="1" applyFill="1" applyBorder="1" applyAlignment="1">
      <alignment vertical="center" wrapText="1"/>
    </xf>
    <xf numFmtId="181" fontId="1" fillId="7" borderId="13" xfId="0" applyNumberFormat="1" applyFont="1" applyFill="1" applyBorder="1" applyAlignment="1">
      <alignment vertical="center" wrapText="1"/>
    </xf>
    <xf numFmtId="181" fontId="1" fillId="7" borderId="27" xfId="0" applyNumberFormat="1" applyFont="1" applyFill="1" applyBorder="1" applyAlignment="1">
      <alignment vertical="center" wrapText="1"/>
    </xf>
    <xf numFmtId="181" fontId="1" fillId="7" borderId="10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181" fontId="1" fillId="0" borderId="28" xfId="0" applyNumberFormat="1" applyFont="1" applyFill="1" applyBorder="1" applyAlignment="1">
      <alignment horizontal="right" vertical="center" wrapText="1"/>
    </xf>
    <xf numFmtId="181" fontId="1" fillId="0" borderId="13" xfId="0" applyNumberFormat="1" applyFont="1" applyFill="1" applyBorder="1" applyAlignment="1">
      <alignment horizontal="right" vertical="center" wrapText="1"/>
    </xf>
    <xf numFmtId="181" fontId="1" fillId="0" borderId="15" xfId="0" applyNumberFormat="1" applyFont="1" applyFill="1" applyBorder="1" applyAlignment="1">
      <alignment horizontal="right" vertical="center" wrapText="1"/>
    </xf>
    <xf numFmtId="181" fontId="1" fillId="0" borderId="14" xfId="0" applyNumberFormat="1" applyFont="1" applyFill="1" applyBorder="1" applyAlignment="1">
      <alignment horizontal="right" vertical="center" wrapText="1"/>
    </xf>
    <xf numFmtId="0" fontId="1" fillId="22" borderId="13" xfId="0" applyFont="1" applyFill="1" applyBorder="1" applyAlignment="1">
      <alignment vertical="center" wrapText="1"/>
    </xf>
    <xf numFmtId="0" fontId="1" fillId="22" borderId="26" xfId="0" applyFont="1" applyFill="1" applyBorder="1" applyAlignment="1">
      <alignment vertical="center" wrapText="1"/>
    </xf>
    <xf numFmtId="181" fontId="1" fillId="22" borderId="13" xfId="0" applyNumberFormat="1" applyFont="1" applyFill="1" applyBorder="1" applyAlignment="1">
      <alignment horizontal="right" vertical="center" wrapText="1"/>
    </xf>
    <xf numFmtId="181" fontId="3" fillId="0" borderId="29" xfId="0" applyNumberFormat="1" applyFont="1" applyFill="1" applyBorder="1" applyAlignment="1">
      <alignment vertical="center" wrapText="1"/>
    </xf>
    <xf numFmtId="181" fontId="3" fillId="0" borderId="30" xfId="0" applyNumberFormat="1" applyFont="1" applyFill="1" applyBorder="1" applyAlignment="1">
      <alignment vertical="center" wrapText="1"/>
    </xf>
    <xf numFmtId="181" fontId="1" fillId="0" borderId="11" xfId="0" applyNumberFormat="1" applyFont="1" applyFill="1" applyBorder="1" applyAlignment="1">
      <alignment vertical="center" wrapText="1"/>
    </xf>
    <xf numFmtId="181" fontId="1" fillId="0" borderId="12" xfId="0" applyNumberFormat="1" applyFont="1" applyFill="1" applyBorder="1" applyAlignment="1">
      <alignment vertical="center" wrapText="1"/>
    </xf>
    <xf numFmtId="181" fontId="1" fillId="24" borderId="11" xfId="0" applyNumberFormat="1" applyFont="1" applyFill="1" applyBorder="1" applyAlignment="1">
      <alignment vertical="center" wrapText="1"/>
    </xf>
    <xf numFmtId="181" fontId="1" fillId="7" borderId="15" xfId="0" applyNumberFormat="1" applyFont="1" applyFill="1" applyBorder="1" applyAlignment="1">
      <alignment vertical="center" wrapText="1"/>
    </xf>
    <xf numFmtId="181" fontId="3" fillId="0" borderId="22" xfId="0" applyNumberFormat="1" applyFont="1" applyFill="1" applyBorder="1" applyAlignment="1">
      <alignment vertical="center" wrapText="1"/>
    </xf>
    <xf numFmtId="181" fontId="3" fillId="0" borderId="31" xfId="0" applyNumberFormat="1" applyFont="1" applyFill="1" applyBorder="1" applyAlignment="1">
      <alignment vertical="center" wrapText="1"/>
    </xf>
    <xf numFmtId="181" fontId="1" fillId="7" borderId="32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1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7" sqref="R27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6" width="15.7109375" style="0" customWidth="1"/>
    <col min="7" max="7" width="15.8515625" style="0" customWidth="1"/>
    <col min="8" max="8" width="18.7109375" style="0" customWidth="1"/>
    <col min="9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21" width="15.7109375" style="0" customWidth="1"/>
    <col min="22" max="22" width="17.8515625" style="0" customWidth="1"/>
    <col min="23" max="106" width="20.140625" style="0" customWidth="1"/>
  </cols>
  <sheetData>
    <row r="1" spans="3:6" ht="12.75">
      <c r="C1" s="2"/>
      <c r="D1" s="2"/>
      <c r="E1" s="2"/>
      <c r="F1" s="2"/>
    </row>
    <row r="3" spans="1:22" ht="29.25" customHeight="1">
      <c r="A3" s="66" t="s">
        <v>15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1:22" ht="29.25" customHeight="1">
      <c r="A4" s="66" t="s">
        <v>16</v>
      </c>
      <c r="B4" s="66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1:22" ht="29.25" customHeight="1">
      <c r="A5" s="66" t="s">
        <v>32</v>
      </c>
      <c r="B5" s="66"/>
      <c r="C5" s="66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7" spans="3:22" s="1" customFormat="1" ht="30" customHeight="1" thickBot="1">
      <c r="C7" s="3"/>
      <c r="D7" s="3"/>
      <c r="E7" s="3"/>
      <c r="F7" s="4"/>
      <c r="L7" s="64"/>
      <c r="M7" s="64"/>
      <c r="N7" s="64"/>
      <c r="Q7" s="64"/>
      <c r="S7" s="65"/>
      <c r="T7" s="4"/>
      <c r="V7" s="4" t="s">
        <v>9</v>
      </c>
    </row>
    <row r="8" spans="1:22" s="21" customFormat="1" ht="39.75" customHeight="1" thickBot="1">
      <c r="A8" s="17" t="s">
        <v>0</v>
      </c>
      <c r="B8" s="18" t="s">
        <v>1</v>
      </c>
      <c r="C8" s="20" t="s">
        <v>17</v>
      </c>
      <c r="D8" s="19" t="s">
        <v>18</v>
      </c>
      <c r="E8" s="19" t="s">
        <v>19</v>
      </c>
      <c r="F8" s="20" t="s">
        <v>8</v>
      </c>
      <c r="G8" s="19" t="s">
        <v>20</v>
      </c>
      <c r="H8" s="19" t="s">
        <v>21</v>
      </c>
      <c r="I8" s="19" t="s">
        <v>22</v>
      </c>
      <c r="J8" s="20" t="s">
        <v>13</v>
      </c>
      <c r="K8" s="20" t="s">
        <v>30</v>
      </c>
      <c r="L8" s="19" t="s">
        <v>25</v>
      </c>
      <c r="M8" s="19" t="s">
        <v>24</v>
      </c>
      <c r="N8" s="19" t="s">
        <v>23</v>
      </c>
      <c r="O8" s="20" t="s">
        <v>14</v>
      </c>
      <c r="P8" s="20" t="s">
        <v>34</v>
      </c>
      <c r="Q8" s="19" t="s">
        <v>26</v>
      </c>
      <c r="R8" s="19" t="s">
        <v>27</v>
      </c>
      <c r="S8" s="19" t="s">
        <v>28</v>
      </c>
      <c r="T8" s="20" t="s">
        <v>29</v>
      </c>
      <c r="U8" s="20" t="s">
        <v>31</v>
      </c>
      <c r="V8" s="20" t="s">
        <v>33</v>
      </c>
    </row>
    <row r="9" spans="1:22" s="21" customFormat="1" ht="33.75" customHeight="1" thickBot="1">
      <c r="A9" s="22">
        <v>1</v>
      </c>
      <c r="B9" s="23" t="s">
        <v>10</v>
      </c>
      <c r="C9" s="9">
        <v>7.726422</v>
      </c>
      <c r="D9" s="9">
        <v>8.124179</v>
      </c>
      <c r="E9" s="9">
        <v>7.117164</v>
      </c>
      <c r="F9" s="24">
        <f>SUM(C9:E9)</f>
        <v>22.967765</v>
      </c>
      <c r="G9" s="25">
        <f>5.800823-0.000254</f>
        <v>5.800569</v>
      </c>
      <c r="H9" s="25">
        <f>4.725379-0.000768</f>
        <v>4.724611</v>
      </c>
      <c r="I9" s="25">
        <v>4.179264</v>
      </c>
      <c r="J9" s="24">
        <f>SUM(G9:I9)</f>
        <v>14.704444</v>
      </c>
      <c r="K9" s="24">
        <f>C9+D9+E9+G9+H9+I9</f>
        <v>37.672208999999995</v>
      </c>
      <c r="L9" s="25">
        <f>3.814875+0.002448</f>
        <v>3.8173229999999996</v>
      </c>
      <c r="M9" s="25">
        <v>4.204919</v>
      </c>
      <c r="N9" s="25">
        <v>5.426034</v>
      </c>
      <c r="O9" s="24">
        <f>SUM(L9:N9)</f>
        <v>13.448276</v>
      </c>
      <c r="P9" s="24">
        <f>C9+D9+E9+G9+H9+I9+L9+M9+N9</f>
        <v>51.120485</v>
      </c>
      <c r="Q9" s="25">
        <v>6.632509</v>
      </c>
      <c r="R9" s="25">
        <v>7.324421</v>
      </c>
      <c r="S9" s="25">
        <v>8.075275</v>
      </c>
      <c r="T9" s="24">
        <f>SUM(Q9:S9)</f>
        <v>22.032204999999998</v>
      </c>
      <c r="U9" s="24">
        <f>L9+M9+N9+Q9+R9+S9</f>
        <v>35.480481</v>
      </c>
      <c r="V9" s="58">
        <f>C9+D9+E9+G9+H9+I9+L9+M9+N9+Q9+R9+S9</f>
        <v>73.15269</v>
      </c>
    </row>
    <row r="10" spans="1:26" s="21" customFormat="1" ht="34.5" customHeight="1" thickBot="1">
      <c r="A10" s="26">
        <v>2</v>
      </c>
      <c r="B10" s="27" t="s">
        <v>11</v>
      </c>
      <c r="C10" s="5">
        <f>C11+C12</f>
        <v>27.712182999999996</v>
      </c>
      <c r="D10" s="5">
        <f>D11+D12</f>
        <v>28.028408</v>
      </c>
      <c r="E10" s="5">
        <f>E11+E12</f>
        <v>26.397682</v>
      </c>
      <c r="F10" s="29">
        <f aca="true" t="shared" si="0" ref="F10:V10">F11+F12</f>
        <v>82.138273</v>
      </c>
      <c r="G10" s="28">
        <f t="shared" si="0"/>
        <v>25.1721</v>
      </c>
      <c r="H10" s="28">
        <f>H11+H12</f>
        <v>24.278660000000002</v>
      </c>
      <c r="I10" s="28">
        <f t="shared" si="0"/>
        <v>23.950157</v>
      </c>
      <c r="J10" s="29">
        <f t="shared" si="0"/>
        <v>73.40091699999999</v>
      </c>
      <c r="K10" s="29">
        <f>K11+K12</f>
        <v>155.53919000000002</v>
      </c>
      <c r="L10" s="28">
        <f>L11+L12</f>
        <v>23.502215</v>
      </c>
      <c r="M10" s="28">
        <f>M11+M12</f>
        <v>24.004615</v>
      </c>
      <c r="N10" s="28">
        <f>N11+N12</f>
        <v>24.72945</v>
      </c>
      <c r="O10" s="29">
        <f t="shared" si="0"/>
        <v>72.23628</v>
      </c>
      <c r="P10" s="29">
        <f>P11+P12</f>
        <v>227.77546999999998</v>
      </c>
      <c r="Q10" s="28">
        <f>Q11+Q12</f>
        <v>25.871251</v>
      </c>
      <c r="R10" s="28">
        <f>R11+R12</f>
        <v>26.956971</v>
      </c>
      <c r="S10" s="28">
        <f>S11+S12</f>
        <v>28.457169</v>
      </c>
      <c r="T10" s="29">
        <f t="shared" si="0"/>
        <v>81.285391</v>
      </c>
      <c r="U10" s="29">
        <f t="shared" si="0"/>
        <v>153.521671</v>
      </c>
      <c r="V10" s="29">
        <f t="shared" si="0"/>
        <v>309.06086099999993</v>
      </c>
      <c r="Z10" s="63"/>
    </row>
    <row r="11" spans="1:26" s="21" customFormat="1" ht="22.5" customHeight="1">
      <c r="A11" s="30" t="s">
        <v>5</v>
      </c>
      <c r="B11" s="31" t="s">
        <v>3</v>
      </c>
      <c r="C11" s="10">
        <f>4.414763+5.114371+2.39334+0.105447+0.101751</f>
        <v>12.129672</v>
      </c>
      <c r="D11" s="10">
        <f>5.117265+4.34992+0.000115+2.292762+0.105034</f>
        <v>11.865096</v>
      </c>
      <c r="E11" s="6">
        <v>11.193823</v>
      </c>
      <c r="F11" s="33">
        <f>SUM(C11:E11)</f>
        <v>35.188591</v>
      </c>
      <c r="G11" s="32">
        <f>4.107441+4.306827+0.000118+2.224319+0.11243</f>
        <v>10.751135</v>
      </c>
      <c r="H11" s="34">
        <v>10.039408</v>
      </c>
      <c r="I11" s="34">
        <v>9.752468</v>
      </c>
      <c r="J11" s="54">
        <f>SUM(G11:I11)</f>
        <v>30.543011</v>
      </c>
      <c r="K11" s="56">
        <f>C11+D11+E11+G11+H11+I11</f>
        <v>65.73160200000001</v>
      </c>
      <c r="L11" s="60">
        <v>9.440979</v>
      </c>
      <c r="M11" s="34">
        <v>9.827576</v>
      </c>
      <c r="N11" s="34">
        <v>10.488074</v>
      </c>
      <c r="O11" s="54">
        <f>SUM(L11:N11)</f>
        <v>29.756628999999997</v>
      </c>
      <c r="P11" s="56">
        <f>C11+D11+E11+G11+H11+I11+L11+M11+N11</f>
        <v>95.488231</v>
      </c>
      <c r="Q11" s="60">
        <v>11.118251</v>
      </c>
      <c r="R11" s="34">
        <v>11.921889</v>
      </c>
      <c r="S11" s="34">
        <v>12.58577</v>
      </c>
      <c r="T11" s="54">
        <f>SUM(Q11:S11)</f>
        <v>35.625910000000005</v>
      </c>
      <c r="U11" s="56">
        <f>L11+M11+N11+Q11+R11+S11</f>
        <v>65.382539</v>
      </c>
      <c r="V11" s="56">
        <f>C11+D11+E11+G11+H11+I11+L11+M11+N11+Q11+R11+S11</f>
        <v>131.114141</v>
      </c>
      <c r="Z11" s="63"/>
    </row>
    <row r="12" spans="1:26" s="21" customFormat="1" ht="22.5" customHeight="1" thickBot="1">
      <c r="A12" s="35" t="s">
        <v>6</v>
      </c>
      <c r="B12" s="36" t="s">
        <v>4</v>
      </c>
      <c r="C12" s="11">
        <f>11.010814+1.909574+2.662123</f>
        <v>15.582510999999998</v>
      </c>
      <c r="D12" s="11">
        <v>16.163312</v>
      </c>
      <c r="E12" s="7">
        <v>15.203859</v>
      </c>
      <c r="F12" s="37">
        <f>SUM(C12:E12)</f>
        <v>46.949682</v>
      </c>
      <c r="G12" s="38">
        <f>1.743903+10.327788+2.349274</f>
        <v>14.420964999999999</v>
      </c>
      <c r="H12" s="39">
        <v>14.239252</v>
      </c>
      <c r="I12" s="39">
        <v>14.197689</v>
      </c>
      <c r="J12" s="55">
        <f>SUM(G12:I12)</f>
        <v>42.857906</v>
      </c>
      <c r="K12" s="57">
        <f>C12+D12+E12+G12+H12+I12</f>
        <v>89.80758800000001</v>
      </c>
      <c r="L12" s="61">
        <v>14.061236</v>
      </c>
      <c r="M12" s="39">
        <v>14.177039</v>
      </c>
      <c r="N12" s="39">
        <v>14.241376</v>
      </c>
      <c r="O12" s="55">
        <f>SUM(L12:N12)</f>
        <v>42.479651000000004</v>
      </c>
      <c r="P12" s="57">
        <f>C12+D12+E12+G12+H12+I12+L12+M12+N12</f>
        <v>132.287239</v>
      </c>
      <c r="Q12" s="61">
        <v>14.753</v>
      </c>
      <c r="R12" s="39">
        <v>15.035082</v>
      </c>
      <c r="S12" s="39">
        <f>16.223296-0.351897</f>
        <v>15.871399000000002</v>
      </c>
      <c r="T12" s="55">
        <f>SUM(Q12:S12)</f>
        <v>45.659481</v>
      </c>
      <c r="U12" s="57">
        <f>L12+M12+N12+Q12+R12+S12</f>
        <v>88.139132</v>
      </c>
      <c r="V12" s="57">
        <f>C12+D12+E12+G12+H12+I12+L12+M12+N12+Q12+R12+S12</f>
        <v>177.94671999999997</v>
      </c>
      <c r="Z12" s="63"/>
    </row>
    <row r="13" spans="1:22" s="21" customFormat="1" ht="22.5" customHeight="1" thickBot="1">
      <c r="A13" s="40">
        <v>3</v>
      </c>
      <c r="B13" s="41" t="s">
        <v>7</v>
      </c>
      <c r="C13" s="14">
        <f>138.456169-C9-C10</f>
        <v>103.01756399999998</v>
      </c>
      <c r="D13" s="12">
        <f>144.154734-D9-D10</f>
        <v>108.002147</v>
      </c>
      <c r="E13" s="12">
        <f>135.907723-E9-E10</f>
        <v>102.392877</v>
      </c>
      <c r="F13" s="43">
        <f>SUM(C13:E13)</f>
        <v>313.41258799999997</v>
      </c>
      <c r="G13" s="44">
        <f>87.249789+0.000254</f>
        <v>87.250043</v>
      </c>
      <c r="H13" s="42">
        <f>77.262987+0.026808+0.000768</f>
        <v>77.29056299999999</v>
      </c>
      <c r="I13" s="42">
        <f>76.077555-0.178231</f>
        <v>75.89932400000001</v>
      </c>
      <c r="J13" s="43">
        <f>SUM(G13:I13)</f>
        <v>240.43993</v>
      </c>
      <c r="K13" s="62">
        <f>C13+D13+E13+G13+H13+I13</f>
        <v>553.8525179999999</v>
      </c>
      <c r="L13" s="44">
        <f>77.151333-0.002448</f>
        <v>77.14888499999999</v>
      </c>
      <c r="M13" s="42">
        <v>82.262571</v>
      </c>
      <c r="N13" s="42">
        <f>80.318189+0.024549</f>
        <v>80.342738</v>
      </c>
      <c r="O13" s="43">
        <f>SUM(L13:N13)</f>
        <v>239.75419399999998</v>
      </c>
      <c r="P13" s="62">
        <f>C13+D13+E13+G13+H13+I13+L13+M13+N13</f>
        <v>793.6067119999998</v>
      </c>
      <c r="Q13" s="44">
        <f>92.285817+0.028441</f>
        <v>92.314258</v>
      </c>
      <c r="R13" s="42">
        <f>98.374266+0.04397</f>
        <v>98.41823600000001</v>
      </c>
      <c r="S13" s="42">
        <f>104.772369+0.049849+0.29961</f>
        <v>105.121828</v>
      </c>
      <c r="T13" s="43">
        <f>SUM(Q13:S13)</f>
        <v>295.854322</v>
      </c>
      <c r="U13" s="62">
        <f>L13+M13+N13+Q13+R13+S13</f>
        <v>535.608516</v>
      </c>
      <c r="V13" s="59">
        <f>C13+D13+E13+G13+H13+I13+L13+M13+N13+Q13+R13+S13</f>
        <v>1089.4610339999997</v>
      </c>
    </row>
    <row r="14" spans="1:22" s="21" customFormat="1" ht="22.5" customHeight="1" thickBot="1">
      <c r="A14" s="45"/>
      <c r="B14" s="46" t="s">
        <v>12</v>
      </c>
      <c r="C14" s="16">
        <v>36.532743</v>
      </c>
      <c r="D14" s="15">
        <v>30.678795</v>
      </c>
      <c r="E14" s="13">
        <v>29.074985</v>
      </c>
      <c r="F14" s="47">
        <f>SUM(C14:E14)</f>
        <v>96.286523</v>
      </c>
      <c r="G14" s="48">
        <v>20.034288</v>
      </c>
      <c r="H14" s="49">
        <v>15.640791</v>
      </c>
      <c r="I14" s="50">
        <v>14.265426</v>
      </c>
      <c r="J14" s="47">
        <f>SUM(G14:I14)</f>
        <v>49.940504999999995</v>
      </c>
      <c r="K14" s="29">
        <f>C14+D14+E14+G14+H14+I14</f>
        <v>146.227028</v>
      </c>
      <c r="L14" s="48">
        <v>16.200573</v>
      </c>
      <c r="M14" s="49">
        <v>17.230913</v>
      </c>
      <c r="N14" s="50">
        <v>19.386262</v>
      </c>
      <c r="O14" s="47">
        <f>SUM(L14:N14)</f>
        <v>52.817747999999995</v>
      </c>
      <c r="P14" s="29">
        <f>C14+D14+E14+G14+H14+I14+L14+M14+N14</f>
        <v>199.04477599999996</v>
      </c>
      <c r="Q14" s="48">
        <v>25.129537</v>
      </c>
      <c r="R14" s="49">
        <v>27.782476</v>
      </c>
      <c r="S14" s="50">
        <v>40.897218</v>
      </c>
      <c r="T14" s="47">
        <f>SUM(Q14:S14)</f>
        <v>93.80923100000001</v>
      </c>
      <c r="U14" s="29">
        <f>L14+M14+N14+Q14+R14+S14</f>
        <v>146.626979</v>
      </c>
      <c r="V14" s="56">
        <f>C14+D14+E14+G14+H14+I14+L14+M14+N14+Q14+R14+S14</f>
        <v>292.85400699999997</v>
      </c>
    </row>
    <row r="15" spans="1:22" s="21" customFormat="1" ht="22.5" customHeight="1" thickBot="1">
      <c r="A15" s="51"/>
      <c r="B15" s="52" t="s">
        <v>2</v>
      </c>
      <c r="C15" s="8">
        <f aca="true" t="shared" si="1" ref="C15:V15">C9+C10+C13+C14</f>
        <v>174.988912</v>
      </c>
      <c r="D15" s="8">
        <f t="shared" si="1"/>
        <v>174.833529</v>
      </c>
      <c r="E15" s="8">
        <f t="shared" si="1"/>
        <v>164.982708</v>
      </c>
      <c r="F15" s="53">
        <f t="shared" si="1"/>
        <v>514.805149</v>
      </c>
      <c r="G15" s="53">
        <f t="shared" si="1"/>
        <v>138.257</v>
      </c>
      <c r="H15" s="53">
        <f>H9+H10+H13+H14</f>
        <v>121.93462499999998</v>
      </c>
      <c r="I15" s="53">
        <f t="shared" si="1"/>
        <v>118.29417100000002</v>
      </c>
      <c r="J15" s="53">
        <f t="shared" si="1"/>
        <v>378.485796</v>
      </c>
      <c r="K15" s="53">
        <f t="shared" si="1"/>
        <v>893.290945</v>
      </c>
      <c r="L15" s="53">
        <f t="shared" si="1"/>
        <v>120.66899599999999</v>
      </c>
      <c r="M15" s="53">
        <f t="shared" si="1"/>
        <v>127.703018</v>
      </c>
      <c r="N15" s="53">
        <f t="shared" si="1"/>
        <v>129.884484</v>
      </c>
      <c r="O15" s="53">
        <f t="shared" si="1"/>
        <v>378.25649799999997</v>
      </c>
      <c r="P15" s="53">
        <f t="shared" si="1"/>
        <v>1271.5474429999997</v>
      </c>
      <c r="Q15" s="53">
        <f>Q9+Q10+Q13+Q14</f>
        <v>149.947555</v>
      </c>
      <c r="R15" s="53">
        <f t="shared" si="1"/>
        <v>160.48210400000002</v>
      </c>
      <c r="S15" s="53">
        <f t="shared" si="1"/>
        <v>182.55149</v>
      </c>
      <c r="T15" s="53">
        <f t="shared" si="1"/>
        <v>492.981149</v>
      </c>
      <c r="U15" s="53">
        <f t="shared" si="1"/>
        <v>871.237647</v>
      </c>
      <c r="V15" s="53">
        <f t="shared" si="1"/>
        <v>1764.5285919999997</v>
      </c>
    </row>
    <row r="17" ht="12.75">
      <c r="R17" s="2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</cp:lastModifiedBy>
  <cp:lastPrinted>2011-05-23T12:11:51Z</cp:lastPrinted>
  <dcterms:created xsi:type="dcterms:W3CDTF">1996-10-08T23:32:33Z</dcterms:created>
  <dcterms:modified xsi:type="dcterms:W3CDTF">2013-02-28T06:24:10Z</dcterms:modified>
  <cp:category/>
  <cp:version/>
  <cp:contentType/>
  <cp:contentStatus/>
</cp:coreProperties>
</file>