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3"/>
  </bookViews>
  <sheets>
    <sheet name="Лист1" sheetId="1" r:id="rId1"/>
    <sheet name="Лист2" sheetId="2" r:id="rId2"/>
    <sheet name="Листы6-11" sheetId="3" r:id="rId3"/>
    <sheet name="Листы15-18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3">'Листы15-18'!$10:$14</definedName>
    <definedName name="_xlnm.Print_Titles" localSheetId="2">'Листы6-11'!$7:$9</definedName>
  </definedNames>
  <calcPr fullCalcOnLoad="1"/>
</workbook>
</file>

<file path=xl/sharedStrings.xml><?xml version="1.0" encoding="utf-8"?>
<sst xmlns="http://schemas.openxmlformats.org/spreadsheetml/2006/main" count="508" uniqueCount="271">
  <si>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</si>
  <si>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</si>
  <si>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</si>
  <si>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</si>
  <si>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</si>
  <si>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</si>
  <si>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</si>
  <si>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</si>
  <si>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</si>
  <si>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</si>
  <si>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</si>
  <si>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</si>
  <si>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</si>
  <si>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</si>
  <si>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</si>
  <si>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</si>
  <si>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</si>
  <si>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</si>
  <si>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</si>
  <si>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</si>
  <si>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</si>
  <si>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</si>
  <si>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</si>
  <si>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</si>
  <si>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</si>
  <si>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</si>
  <si>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</si>
  <si>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</si>
  <si>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</si>
  <si>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</si>
  <si>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</si>
  <si>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</si>
  <si>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</si>
  <si>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</si>
  <si>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</si>
  <si>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</si>
  <si>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</si>
  <si>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</si>
  <si>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</si>
  <si>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1.1.</t>
  </si>
  <si>
    <t>тыс. рублей</t>
  </si>
  <si>
    <t>1.2.</t>
  </si>
  <si>
    <t>1.3.</t>
  </si>
  <si>
    <t>Чистая прибыль (убыток)</t>
  </si>
  <si>
    <t>2.</t>
  </si>
  <si>
    <t>2.1.</t>
  </si>
  <si>
    <t>Рентабельность продаж (величина</t>
  </si>
  <si>
    <t>прибыли от продаж в каждом рубле</t>
  </si>
  <si>
    <t>процент</t>
  </si>
  <si>
    <t>3.</t>
  </si>
  <si>
    <t>3.1.</t>
  </si>
  <si>
    <t>3.2.</t>
  </si>
  <si>
    <t>3.3.</t>
  </si>
  <si>
    <t>тыс. кВт·ч</t>
  </si>
  <si>
    <t>4.</t>
  </si>
  <si>
    <t>Необходимая валовая выручка</t>
  </si>
  <si>
    <t>4.1.</t>
  </si>
  <si>
    <t>в том числе:</t>
  </si>
  <si>
    <t>4.2.</t>
  </si>
  <si>
    <t>4.3.</t>
  </si>
  <si>
    <t>4.4.</t>
  </si>
  <si>
    <t>4.4.1.</t>
  </si>
  <si>
    <t>Реквизиты инвестиционной</t>
  </si>
  <si>
    <t>программы (кем утверждена, дата</t>
  </si>
  <si>
    <t>5.</t>
  </si>
  <si>
    <t>Показатели численности персонала и</t>
  </si>
  <si>
    <t>видам деятельности</t>
  </si>
  <si>
    <t>Среднесписочная численность</t>
  </si>
  <si>
    <t>персонала</t>
  </si>
  <si>
    <t>человек</t>
  </si>
  <si>
    <t>Среднемесячная заработная плата</t>
  </si>
  <si>
    <t>на одного работника</t>
  </si>
  <si>
    <t>на человека</t>
  </si>
  <si>
    <t>Реквизиты отраслевого тарифного</t>
  </si>
  <si>
    <t>соглашения (дата утверждения, срок</t>
  </si>
  <si>
    <t>действия)</t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</si>
  <si>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</si>
  <si>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</si>
  <si>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</si>
  <si>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</si>
  <si>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</si>
  <si>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</si>
  <si>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</si>
  <si>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</si>
  <si>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</si>
  <si>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</si>
  <si>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</si>
  <si>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</si>
  <si>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</si>
  <si>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</si>
  <si>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</si>
  <si>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</si>
  <si>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</si>
  <si>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</si>
  <si>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</si>
  <si>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</si>
  <si>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</si>
  <si>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</si>
  <si>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</si>
  <si>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</si>
  <si>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</si>
  <si>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</si>
  <si>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</si>
  <si>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</si>
  <si>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</si>
  <si>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</si>
  <si>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</si>
  <si>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</si>
  <si>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</si>
  <si>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</si>
  <si>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</si>
  <si>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</si>
  <si>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</si>
  <si>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</si>
  <si>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</si>
  <si>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</si>
  <si>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</si>
  <si>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</si>
  <si>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</si>
  <si>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</si>
  <si>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</si>
  <si>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</si>
  <si>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</si>
  <si>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</si>
  <si>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</si>
  <si>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</si>
  <si>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</si>
  <si>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</si>
  <si>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</si>
  <si>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</si>
  <si>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</si>
  <si>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</si>
  <si>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</si>
  <si>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</si>
  <si>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</si>
  <si>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</si>
  <si>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</si>
  <si>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</si>
  <si>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</si>
  <si>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</si>
  <si>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</si>
  <si>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</si>
  <si>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</si>
  <si>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</si>
  <si>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</si>
  <si>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</si>
  <si>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</si>
  <si>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</si>
  <si>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</si>
  <si>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</si>
  <si>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</si>
  <si>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</si>
  <si>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</si>
  <si>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</si>
  <si>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</si>
  <si>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</si>
  <si>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</si>
  <si>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</si>
  <si>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</si>
  <si>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</si>
  <si>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</si>
  <si>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</si>
  <si>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</si>
  <si>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</si>
  <si>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</si>
  <si>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</si>
  <si>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</si>
  <si>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</si>
  <si>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</si>
  <si>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</si>
  <si>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</si>
  <si>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</si>
  <si>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</si>
  <si>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</si>
  <si>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</si>
  <si>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</si>
  <si>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</si>
  <si>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</si>
  <si>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</si>
  <si>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</si>
  <si>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</si>
  <si>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</si>
  <si>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</si>
  <si>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</si>
  <si>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</si>
  <si>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</si>
  <si>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</si>
  <si>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</si>
  <si>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</si>
  <si>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</si>
  <si>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</si>
  <si>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</si>
  <si>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</si>
  <si>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</si>
  <si>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</si>
  <si>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</si>
  <si>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</si>
  <si>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</si>
  <si>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</si>
  <si>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</si>
  <si>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</si>
  <si>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</si>
  <si>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</si>
  <si>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</si>
  <si>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</si>
  <si>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</si>
  <si>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</si>
  <si>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</si>
  <si>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</si>
  <si>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</si>
  <si>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</si>
  <si>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</si>
  <si>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</si>
  <si>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</si>
  <si>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</si>
  <si>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</si>
  <si>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</si>
  <si>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</si>
  <si>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</si>
  <si>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</si>
  <si>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</si>
  <si>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</si>
  <si>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</si>
  <si>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</si>
  <si>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</si>
  <si>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</si>
  <si>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</si>
  <si>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</si>
  <si>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</si>
  <si>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</si>
  <si>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</si>
  <si>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</si>
  <si>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</si>
  <si>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</si>
  <si>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</si>
  <si>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</si>
  <si>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</si>
  <si>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</si>
  <si>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</si>
  <si>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</si>
  <si>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</si>
  <si>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</si>
  <si>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</si>
  <si>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</si>
  <si>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</si>
  <si>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</si>
  <si>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</si>
  <si>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</si>
  <si>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</si>
  <si>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</si>
  <si>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</si>
  <si>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</si>
  <si>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</si>
  <si>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</si>
  <si>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</si>
  <si>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</si>
  <si>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</si>
  <si>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</si>
  <si>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</si>
  <si>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t>Республика Мордовия, г. Саранск, ул. Большевистская 117а</t>
  </si>
  <si>
    <t xml:space="preserve"> Мордвинов Александр Михайлович</t>
  </si>
  <si>
    <t>1326192645</t>
  </si>
  <si>
    <t>132601001</t>
  </si>
  <si>
    <t>company@mesk.ru</t>
  </si>
  <si>
    <t>(8342) 47-89-99</t>
  </si>
  <si>
    <t>-</t>
  </si>
  <si>
    <t>Публичое  акционерное общество  "Мордовская энергосбытовая компания"</t>
  </si>
  <si>
    <t>ПАО "Мордовэнергосбыт"</t>
  </si>
  <si>
    <t xml:space="preserve"> Публичное акционерное общество  "Мордовская энергосбытовая компания" </t>
  </si>
  <si>
    <t>(8342) 23-48-27</t>
  </si>
  <si>
    <t>2017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</si>
</sst>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0"/>
    <numFmt numFmtId="186" formatCode="0.00000"/>
    <numFmt numFmtId="187" formatCode="0.0000"/>
    <numFmt numFmtId="188" formatCode="0.000"/>
    <numFmt numFmtId="189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top"/>
    </xf>
    <xf numFmtId="2" fontId="3" fillId="0" borderId="11" xfId="0" applyNumberFormat="1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17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3" fontId="3" fillId="0" borderId="11" xfId="0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9;&#1085;&#1086;&#1074;&#1085;&#1099;&#1077;%20&#1087;&#1086;&#1082;&#1072;&#1079;&#1072;&#1090;&#1077;&#1083;&#1080;%20%20&#1076;&#1077;&#1103;&#1090;&#1090;&#1077;&#1083;&#1100;&#1085;.%20&#1043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89;&#1077;&#1083;&#1077;&#1085;&#1080;&#1077;%20&#1076;&#1083;&#1103;%20&#1089;&#1072;&#1081;&#1090;&#1072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6%20&#1075;\&#1052;&#1086;&#1085;&#1080;&#1090;&#1086;&#1088;&#1080;&#1085;&#1075;\PREDEL.ELEC.2016(v1.0)%20%20&#1089;%20&#1092;&#1086;&#1088;&#1084;&#1091;&#1083;&#1072;&#1084;&#108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7%20&#1075;\&#1041;&#1072;&#1083;&#1072;&#1085;&#1089;%20&#1085;&#1072;%202017%20&#1075;&#1086;&#1076;\&#1060;&#1086;&#1088;&#1084;&#1072;%20&#1073;&#1072;&#1083;&#1072;&#1085;&#1089;&#1072;\&#1082;%201%20&#1072;&#1087;&#1088;&#1077;&#1083;&#1103;%202016%20&#1075;\FORM3.2017(v1.0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7%20&#1075;\&#1076;&#1086;&#1082;&#1091;&#1084;&#1077;&#1085;&#1090;&#1099;%20&#1076;&#1083;&#1103;%20&#1089;&#1084;&#1077;&#1090;&#1099;%202017\&#1057;&#1041;&#1067;&#1058;&#1054;&#1042;&#1040;&#1071;%20&#1053;&#1040;&#1044;&#1041;&#1040;&#1042;&#1050;&#1040;%202017%20&#1075;\&#1057;&#1052;&#1045;&#1058;&#1040;%202016%20&#1075;%20&#1080;%20&#1088;&#1072;&#1089;&#1095;&#1077;%20%20&#1053;&#1042;&#1042;%20593%20&#1084;&#1083;&#1085;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41;&#1051;&#1048;&#1062;&#1067;%20%20&#1057;&#1041;&#1067;&#1058;&#1054;&#1042;&#1054;&#1049;%20&#1053;&#1040;&#1044;&#1041;&#1040;&#1042;&#1050;&#1048;%202017%20&#1075;.%20-%20&#1076;&#1083;&#1103;%20&#1080;&#1085;&#1092;&#1086;&#1088;&#1084;&#1072;&#1094;&#108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58;&#1040;&#1056;&#1048;&#1060;&#1067;\2017%20&#1075;\&#1076;&#1086;&#1082;&#1091;&#1084;&#1077;&#1085;&#1090;&#1099;%20&#1076;&#1083;&#1103;%20&#1089;&#1084;&#1077;&#1090;&#1099;%202017\&#1057;&#1042;&#1054;&#1044;\&#1057;&#1084;&#1077;&#1090;&#1072;%20&#1089;&#1074;&#1086;&#1076;&#1085;&#1072;&#110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41;&#1051;&#1048;&#1062;&#1067;%20%20&#1057;&#1041;&#1067;&#1058;&#1054;&#1042;&#1054;&#1049;%20&#1053;&#1040;&#1044;&#1041;&#1040;&#1042;&#1050;&#1048;%202017%20&#1075;.%20-%20&#1085;&#1072;%20%20&#1057;&#1072;&#1081;&#1090;,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2">
        <row r="9">
          <cell r="D9">
            <v>210600</v>
          </cell>
          <cell r="E9">
            <v>214521</v>
          </cell>
          <cell r="G9">
            <v>218515.0020940171</v>
          </cell>
        </row>
        <row r="11">
          <cell r="E11">
            <v>5910</v>
          </cell>
        </row>
        <row r="12">
          <cell r="E12">
            <v>196</v>
          </cell>
        </row>
        <row r="13">
          <cell r="E13">
            <v>79</v>
          </cell>
        </row>
        <row r="14">
          <cell r="E14">
            <v>5</v>
          </cell>
        </row>
        <row r="18">
          <cell r="D18">
            <v>214550</v>
          </cell>
          <cell r="E18">
            <v>218032</v>
          </cell>
        </row>
        <row r="20">
          <cell r="D20">
            <v>17128</v>
          </cell>
          <cell r="E20">
            <v>16989</v>
          </cell>
        </row>
        <row r="21">
          <cell r="D21">
            <v>434</v>
          </cell>
          <cell r="E21">
            <v>720</v>
          </cell>
        </row>
        <row r="22">
          <cell r="D22">
            <v>146</v>
          </cell>
          <cell r="E22">
            <v>300</v>
          </cell>
        </row>
        <row r="23">
          <cell r="D23">
            <v>15</v>
          </cell>
          <cell r="E23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 год"/>
      <sheetName val="2014 год (2)"/>
      <sheetName val="Лист2"/>
      <sheetName val="Лист3"/>
    </sheetNames>
    <sheetDataSet>
      <sheetData sheetId="1">
        <row r="5">
          <cell r="P5">
            <v>48571.048</v>
          </cell>
          <cell r="Q5">
            <v>48683.685000000005</v>
          </cell>
        </row>
        <row r="6">
          <cell r="P6">
            <v>723</v>
          </cell>
          <cell r="Q6">
            <v>784</v>
          </cell>
        </row>
        <row r="7">
          <cell r="P7">
            <v>94750.90400000001</v>
          </cell>
          <cell r="Q7">
            <v>94017.137</v>
          </cell>
        </row>
        <row r="8">
          <cell r="P8">
            <v>30541</v>
          </cell>
          <cell r="Q8">
            <v>27410</v>
          </cell>
        </row>
        <row r="42">
          <cell r="L42">
            <v>49235.40650820345</v>
          </cell>
          <cell r="M42">
            <v>49363.96681556022</v>
          </cell>
        </row>
        <row r="43">
          <cell r="L43">
            <v>732.8892492793462</v>
          </cell>
          <cell r="M43">
            <v>794.955229527083</v>
          </cell>
        </row>
        <row r="44">
          <cell r="L44">
            <v>96046.91410940445</v>
          </cell>
          <cell r="M44">
            <v>95330.8861266763</v>
          </cell>
        </row>
        <row r="45">
          <cell r="L45">
            <v>30958.742133112744</v>
          </cell>
          <cell r="M45">
            <v>27793.013828236413</v>
          </cell>
        </row>
        <row r="50">
          <cell r="L50">
            <v>47309.42006463842</v>
          </cell>
          <cell r="M50">
            <v>48291.32021324496</v>
          </cell>
        </row>
        <row r="51">
          <cell r="L51">
            <v>704.2201499694545</v>
          </cell>
          <cell r="M51">
            <v>777.6813741027214</v>
          </cell>
        </row>
        <row r="52">
          <cell r="L52">
            <v>92289.7590935289</v>
          </cell>
          <cell r="M52">
            <v>93259.40853490283</v>
          </cell>
        </row>
        <row r="53">
          <cell r="L53">
            <v>29747.700691863225</v>
          </cell>
          <cell r="M53">
            <v>27189.089877749484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ГП и сбыт"/>
      <sheetName val="ЭСО_1пг"/>
      <sheetName val="Сети_1пг"/>
      <sheetName val="Ген. не уч. ОРЭМ_1пг"/>
      <sheetName val="Свод_1пг"/>
      <sheetName val="Топливо_1пг"/>
      <sheetName val="ЭСО_2пг"/>
      <sheetName val="Сети_2пг"/>
      <sheetName val="Ген. не уч. ОРЭМ_2пг"/>
      <sheetName val="Свод_2пг"/>
      <sheetName val="Топливо_2пг"/>
      <sheetName val="Комментарии"/>
      <sheetName val="Проверка"/>
      <sheetName val="TEHSHEET"/>
      <sheetName val="modfrmCheckUpdates"/>
      <sheetName val="AllSheetsInThisWorkbook"/>
      <sheetName val="modList00"/>
      <sheetName val="modList01"/>
      <sheetName val="REESTR_ORG"/>
      <sheetName val="REESTR_MO"/>
      <sheetName val="modfrmReestr"/>
      <sheetName val="modReestr"/>
      <sheetName val="modListProv"/>
      <sheetName val="modHyp"/>
      <sheetName val="modUpdTemplMain"/>
      <sheetName val="modListComs"/>
      <sheetName val="modHTTP"/>
    </sheetNames>
    <sheetDataSet>
      <sheetData sheetId="4">
        <row r="60">
          <cell r="L60">
            <v>141.93103408047122</v>
          </cell>
        </row>
        <row r="68">
          <cell r="L68">
            <v>135.41992904937857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16">
        <row r="23">
          <cell r="M23">
            <v>85.90919199999999</v>
          </cell>
          <cell r="O23">
            <v>84.72783977010425</v>
          </cell>
        </row>
      </sheetData>
      <sheetData sheetId="17">
        <row r="23">
          <cell r="M23">
            <v>48.890021000000004</v>
          </cell>
          <cell r="O23">
            <v>48.237981939313244</v>
          </cell>
        </row>
      </sheetData>
      <sheetData sheetId="18">
        <row r="23">
          <cell r="M23">
            <v>49.436481</v>
          </cell>
          <cell r="O23">
            <v>49.01409573752706</v>
          </cell>
        </row>
      </sheetData>
      <sheetData sheetId="19">
        <row r="23">
          <cell r="M23">
            <v>80.18000800000002</v>
          </cell>
          <cell r="O23">
            <v>79.29437022621924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 2015-2016"/>
      <sheetName val="смета  2015-2016 (2)"/>
      <sheetName val="% роста цен по составляющим"/>
      <sheetName val="по ОТС"/>
      <sheetName val="Проверка"/>
      <sheetName val="Лист3"/>
      <sheetName val="Лист1"/>
    </sheetNames>
    <sheetDataSet>
      <sheetData sheetId="4">
        <row r="7">
          <cell r="B7">
            <v>181357196.49488473</v>
          </cell>
          <cell r="C7">
            <v>186502423.46120098</v>
          </cell>
        </row>
        <row r="8">
          <cell r="B8">
            <v>86560023.1256054</v>
          </cell>
          <cell r="C8">
            <v>89015789.83240595</v>
          </cell>
        </row>
        <row r="9">
          <cell r="B9">
            <v>197923566.00970066</v>
          </cell>
          <cell r="C9">
            <v>203538792.1423527</v>
          </cell>
        </row>
        <row r="10">
          <cell r="B10">
            <v>80099780.2893374</v>
          </cell>
          <cell r="C10">
            <v>82372265.51466084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2.1"/>
      <sheetName val="табл 2.2"/>
      <sheetName val="табл 2.3"/>
      <sheetName val="табл 2.4"/>
      <sheetName val="табл 2.5"/>
      <sheetName val="табл 2.6"/>
      <sheetName val="табл 2.7"/>
      <sheetName val="табл 2.8"/>
      <sheetName val="Смета 13-14"/>
      <sheetName val="Факт 2013"/>
      <sheetName val="2015 год "/>
      <sheetName val="табл 3.1"/>
      <sheetName val="табл 3.2"/>
      <sheetName val="табл 3.3"/>
      <sheetName val="табл 3.4"/>
      <sheetName val="табл. 3.5"/>
      <sheetName val=" НВВ 2015 г."/>
      <sheetName val="Табл. 3,6."/>
      <sheetName val="Табл. 3,6. (2)"/>
      <sheetName val="Табл.3.7."/>
      <sheetName val="Таб. 3.9"/>
      <sheetName val="Табл. 3.11"/>
      <sheetName val="Табл. 3.13."/>
      <sheetName val="Табл.3.15."/>
      <sheetName val="Табл.3.15. (2)"/>
      <sheetName val="НВВ 2015 г."/>
      <sheetName val="Потери МЭСК"/>
      <sheetName val="2015"/>
      <sheetName val="2014 1"/>
      <sheetName val="инд. нас"/>
      <sheetName val="Проверка"/>
      <sheetName val="Проверка   по методике"/>
      <sheetName val="услуга население 1 пг. 2015 г."/>
      <sheetName val="услуга население 2 пг. 201 "/>
      <sheetName val="Лист1"/>
    </sheetNames>
    <sheetDataSet>
      <sheetData sheetId="19">
        <row r="15">
          <cell r="G15">
            <v>0.14962131978122317</v>
          </cell>
        </row>
      </sheetData>
      <sheetData sheetId="20">
        <row r="15">
          <cell r="G15">
            <v>0.13746995746921245</v>
          </cell>
        </row>
      </sheetData>
      <sheetData sheetId="21">
        <row r="15">
          <cell r="G15">
            <v>0.09361049484808276</v>
          </cell>
        </row>
      </sheetData>
      <sheetData sheetId="22">
        <row r="15">
          <cell r="G15">
            <v>0.054783414598593885</v>
          </cell>
        </row>
      </sheetData>
      <sheetData sheetId="30">
        <row r="7">
          <cell r="B7">
            <v>173009189.92847624</v>
          </cell>
          <cell r="C7">
            <v>187058889.30964956</v>
          </cell>
        </row>
        <row r="8">
          <cell r="B8">
            <v>82575600.9167995</v>
          </cell>
          <cell r="C8">
            <v>89281385.56084295</v>
          </cell>
        </row>
        <row r="9">
          <cell r="B9">
            <v>188812997.13992578</v>
          </cell>
          <cell r="C9">
            <v>204146089.27318743</v>
          </cell>
        </row>
        <row r="10">
          <cell r="B10">
            <v>76412727.86050186</v>
          </cell>
          <cell r="C10">
            <v>82618039.01061639</v>
          </cell>
        </row>
        <row r="25">
          <cell r="C25">
            <v>0.35579482</v>
          </cell>
        </row>
        <row r="45">
          <cell r="C45">
            <v>0.23806058</v>
          </cell>
        </row>
        <row r="53">
          <cell r="B53">
            <v>809740390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9 мес. и 2015 (4)"/>
    </sheetNames>
    <sheetDataSet>
      <sheetData sheetId="0">
        <row r="70">
          <cell r="H70">
            <v>140201.6</v>
          </cell>
        </row>
        <row r="79">
          <cell r="H79">
            <v>70000</v>
          </cell>
        </row>
        <row r="86">
          <cell r="H86">
            <v>273392.9425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абл 2.1"/>
      <sheetName val="табл 2.2"/>
      <sheetName val="табл 2.3"/>
      <sheetName val="табл 2.4"/>
      <sheetName val="табл 2.5"/>
      <sheetName val="табл 2.6"/>
      <sheetName val="табл 2.7"/>
      <sheetName val="табл 2.8"/>
      <sheetName val="Смета 13-14"/>
      <sheetName val="Факт 2013"/>
      <sheetName val="2015 год "/>
      <sheetName val="табл 3.1"/>
      <sheetName val="табл 3.2"/>
      <sheetName val="табл 3.3"/>
      <sheetName val="табл 3.4"/>
      <sheetName val="табл. 3.5"/>
      <sheetName val=" НВВ 2015 г."/>
      <sheetName val="Табл. 3,6."/>
      <sheetName val="Табл. 3,6. (2)"/>
      <sheetName val="Табл.3.7."/>
      <sheetName val="Таб. 3.9"/>
      <sheetName val="Табл. 3.11"/>
      <sheetName val="Табл. 3.13."/>
      <sheetName val="Табл.3.15."/>
      <sheetName val="Табл.3.15. (2)"/>
      <sheetName val="НВВ 2015 г."/>
      <sheetName val="Потери МЭСК"/>
      <sheetName val="2015"/>
      <sheetName val="2014 1"/>
      <sheetName val="инд. нас"/>
      <sheetName val="Проверка"/>
      <sheetName val="Проверка   по методике"/>
      <sheetName val="услуга население 1 пг. 2015 г."/>
      <sheetName val="услуга население 2 пг. 201 "/>
      <sheetName val="ПО 2015 г."/>
    </sheetNames>
    <sheetDataSet>
      <sheetData sheetId="34">
        <row r="6">
          <cell r="E6">
            <v>179858.88148307032</v>
          </cell>
          <cell r="G6">
            <v>198257.3297520526</v>
          </cell>
        </row>
        <row r="7">
          <cell r="E7">
            <v>85844.89196688282</v>
          </cell>
          <cell r="G7">
            <v>94626.29209005511</v>
          </cell>
        </row>
        <row r="8">
          <cell r="E8">
            <v>196288.38496436222</v>
          </cell>
          <cell r="G8">
            <v>216367.46955996408</v>
          </cell>
        </row>
        <row r="9">
          <cell r="E9">
            <v>79438.02158568463</v>
          </cell>
          <cell r="G9">
            <v>87564.03859792813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mpany@mesk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DW17" sqref="DW17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23" t="s">
        <v>4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</row>
    <row r="11" spans="1:123" s="4" customFormat="1" ht="18.75">
      <c r="A11" s="23" t="s">
        <v>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</row>
    <row r="12" spans="61:82" s="4" customFormat="1" ht="18.75">
      <c r="BI12" s="7" t="s">
        <v>6</v>
      </c>
      <c r="BK12" s="24" t="s">
        <v>270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D12" s="5" t="s">
        <v>8</v>
      </c>
    </row>
    <row r="13" spans="63:80" s="6" customFormat="1" ht="10.5">
      <c r="BK13" s="22" t="s">
        <v>7</v>
      </c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</row>
    <row r="16" spans="19:105" ht="15.75">
      <c r="S16" s="21" t="s">
        <v>268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</row>
    <row r="17" spans="19:105" s="6" customFormat="1" ht="10.5">
      <c r="S17" s="22" t="s">
        <v>9</v>
      </c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</row>
    <row r="18" spans="19:105" ht="15.75">
      <c r="S18" s="21" t="s">
        <v>267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7">
      <selection activeCell="EE25" sqref="EE2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9" customFormat="1" ht="18.75">
      <c r="A6" s="28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</row>
    <row r="10" spans="1:123" ht="15.75">
      <c r="A10" s="10" t="s">
        <v>14</v>
      </c>
      <c r="U10" s="26" t="s">
        <v>266</v>
      </c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</row>
    <row r="12" spans="1:123" ht="15.75">
      <c r="A12" s="10" t="s">
        <v>15</v>
      </c>
      <c r="Z12" s="26" t="s">
        <v>267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</row>
    <row r="14" spans="1:123" ht="15.75">
      <c r="A14" s="10" t="s">
        <v>16</v>
      </c>
      <c r="R14" s="26" t="s">
        <v>259</v>
      </c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</row>
    <row r="16" spans="1:123" ht="15.75">
      <c r="A16" s="10" t="s">
        <v>17</v>
      </c>
      <c r="R16" s="26" t="s">
        <v>259</v>
      </c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</row>
    <row r="18" spans="1:123" ht="15.75">
      <c r="A18" s="10" t="s">
        <v>18</v>
      </c>
      <c r="F18" s="25" t="s">
        <v>261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19</v>
      </c>
      <c r="F20" s="25" t="s">
        <v>262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20</v>
      </c>
      <c r="T22" s="26" t="s">
        <v>260</v>
      </c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</row>
    <row r="24" spans="1:123" ht="15.75">
      <c r="A24" s="10" t="s">
        <v>21</v>
      </c>
      <c r="X24" s="27" t="s">
        <v>263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22</v>
      </c>
      <c r="T26" s="25" t="s">
        <v>269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23</v>
      </c>
      <c r="F28" s="25" t="s">
        <v>264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company@mesk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25">
      <selection activeCell="CB10" sqref="CB10:CW11"/>
    </sheetView>
  </sheetViews>
  <sheetFormatPr defaultColWidth="1.12109375" defaultRowHeight="12.75"/>
  <cols>
    <col min="1" max="136" width="1.12109375" style="15" customWidth="1"/>
    <col min="137" max="137" width="1.25" style="15" customWidth="1"/>
    <col min="138" max="138" width="1.875" style="15" customWidth="1"/>
    <col min="139" max="16384" width="1.12109375" style="15" customWidth="1"/>
  </cols>
  <sheetData>
    <row r="1" spans="123:124" s="12" customFormat="1" ht="11.25">
      <c r="DS1" s="13" t="s">
        <v>76</v>
      </c>
      <c r="DT1" s="13"/>
    </row>
    <row r="2" spans="123:124" s="12" customFormat="1" ht="11.25">
      <c r="DS2" s="13" t="s">
        <v>11</v>
      </c>
      <c r="DT2" s="13"/>
    </row>
    <row r="3" spans="123:124" s="12" customFormat="1" ht="11.25">
      <c r="DS3" s="13" t="s">
        <v>12</v>
      </c>
      <c r="DT3" s="13"/>
    </row>
    <row r="5" spans="1:123" s="14" customFormat="1" ht="18.75">
      <c r="A5" s="40" t="s">
        <v>77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</row>
    <row r="7" spans="1:123" ht="15.75">
      <c r="A7" s="41" t="s">
        <v>25</v>
      </c>
      <c r="B7" s="42"/>
      <c r="C7" s="42"/>
      <c r="D7" s="42"/>
      <c r="E7" s="42"/>
      <c r="F7" s="42"/>
      <c r="G7" s="42"/>
      <c r="H7" s="43"/>
      <c r="I7" s="41" t="s">
        <v>27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3"/>
      <c r="AP7" s="41" t="s">
        <v>28</v>
      </c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3"/>
      <c r="BF7" s="41" t="s">
        <v>30</v>
      </c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3"/>
      <c r="CB7" s="41" t="s">
        <v>36</v>
      </c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3"/>
      <c r="CX7" s="41" t="s">
        <v>33</v>
      </c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3"/>
    </row>
    <row r="8" spans="1:123" ht="15.75">
      <c r="A8" s="37" t="s">
        <v>26</v>
      </c>
      <c r="B8" s="38"/>
      <c r="C8" s="38"/>
      <c r="D8" s="38"/>
      <c r="E8" s="38"/>
      <c r="F8" s="38"/>
      <c r="G8" s="38"/>
      <c r="H8" s="39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9"/>
      <c r="AP8" s="37" t="s">
        <v>29</v>
      </c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9"/>
      <c r="BF8" s="37" t="s">
        <v>31</v>
      </c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9"/>
      <c r="CB8" s="37" t="s">
        <v>37</v>
      </c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9"/>
      <c r="CX8" s="37" t="s">
        <v>34</v>
      </c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9"/>
    </row>
    <row r="9" spans="1:123" ht="15.75" customHeight="1">
      <c r="A9" s="34"/>
      <c r="B9" s="35"/>
      <c r="C9" s="35"/>
      <c r="D9" s="35"/>
      <c r="E9" s="35"/>
      <c r="F9" s="35"/>
      <c r="G9" s="35"/>
      <c r="H9" s="36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4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34" t="s">
        <v>32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6"/>
      <c r="CB9" s="34" t="s">
        <v>78</v>
      </c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6"/>
      <c r="CX9" s="34" t="s">
        <v>35</v>
      </c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6"/>
    </row>
    <row r="10" spans="1:123" s="11" customFormat="1" ht="15.75">
      <c r="A10" s="29" t="s">
        <v>38</v>
      </c>
      <c r="B10" s="29"/>
      <c r="C10" s="29"/>
      <c r="D10" s="29"/>
      <c r="E10" s="29"/>
      <c r="F10" s="29"/>
      <c r="G10" s="29"/>
      <c r="H10" s="29"/>
      <c r="I10" s="32" t="s">
        <v>79</v>
      </c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30">
        <f>BF13+BF84+BF101</f>
        <v>1748141.786</v>
      </c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>
        <f>CB13+CB84+CB101</f>
        <v>1724289.3999999987</v>
      </c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>
        <f>CX13+CX84+CX101</f>
        <v>1695445.9806731637</v>
      </c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</row>
    <row r="11" spans="1:123" s="11" customFormat="1" ht="15.75">
      <c r="A11" s="29"/>
      <c r="B11" s="29"/>
      <c r="C11" s="29"/>
      <c r="D11" s="29"/>
      <c r="E11" s="29"/>
      <c r="F11" s="29"/>
      <c r="G11" s="29"/>
      <c r="H11" s="29"/>
      <c r="I11" s="32" t="s">
        <v>80</v>
      </c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</row>
    <row r="12" spans="1:123" s="11" customFormat="1" ht="15.75">
      <c r="A12" s="29"/>
      <c r="B12" s="29"/>
      <c r="C12" s="29"/>
      <c r="D12" s="29"/>
      <c r="E12" s="29"/>
      <c r="F12" s="29"/>
      <c r="G12" s="29"/>
      <c r="H12" s="29"/>
      <c r="I12" s="32" t="s">
        <v>57</v>
      </c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</row>
    <row r="13" spans="1:123" s="11" customFormat="1" ht="15.75">
      <c r="A13" s="29" t="s">
        <v>39</v>
      </c>
      <c r="B13" s="29"/>
      <c r="C13" s="29"/>
      <c r="D13" s="29"/>
      <c r="E13" s="29"/>
      <c r="F13" s="29"/>
      <c r="G13" s="29"/>
      <c r="H13" s="29"/>
      <c r="I13" s="32" t="s">
        <v>81</v>
      </c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29" t="s">
        <v>53</v>
      </c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30">
        <f>BF15+BF18</f>
        <v>345480.77400000003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>
        <f>CB15+CB18</f>
        <v>339568.6</v>
      </c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>
        <f>CX15+CX18</f>
        <v>350256.774</v>
      </c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</row>
    <row r="14" spans="1:123" s="11" customFormat="1" ht="15.75">
      <c r="A14" s="29"/>
      <c r="B14" s="29"/>
      <c r="C14" s="29"/>
      <c r="D14" s="29"/>
      <c r="E14" s="29"/>
      <c r="F14" s="29"/>
      <c r="G14" s="29"/>
      <c r="H14" s="29"/>
      <c r="I14" s="32" t="s">
        <v>82</v>
      </c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</row>
    <row r="15" spans="1:123" s="11" customFormat="1" ht="15.75">
      <c r="A15" s="29" t="s">
        <v>83</v>
      </c>
      <c r="B15" s="29"/>
      <c r="C15" s="29"/>
      <c r="D15" s="29"/>
      <c r="E15" s="29"/>
      <c r="F15" s="29"/>
      <c r="G15" s="29"/>
      <c r="H15" s="29"/>
      <c r="I15" s="32" t="s">
        <v>84</v>
      </c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29" t="s">
        <v>53</v>
      </c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30">
        <f>BF16+BF17</f>
        <v>345480.77400000003</v>
      </c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>
        <f>CB16+CB17</f>
        <v>339568.6</v>
      </c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>
        <f>CX16+CX17</f>
        <v>350256.774</v>
      </c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</row>
    <row r="16" spans="1:123" s="11" customFormat="1" ht="15.75">
      <c r="A16" s="29"/>
      <c r="B16" s="29"/>
      <c r="C16" s="29"/>
      <c r="D16" s="29"/>
      <c r="E16" s="29"/>
      <c r="F16" s="29"/>
      <c r="G16" s="29"/>
      <c r="H16" s="29"/>
      <c r="I16" s="32" t="s">
        <v>85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29" t="s">
        <v>53</v>
      </c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30">
        <f>BF29+BF40+BF71+BF79</f>
        <v>174585.95200000002</v>
      </c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>
        <f>CB29+CB40+CB71+CB79</f>
        <v>170051.1</v>
      </c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>
        <f>CX29+CX40+CX71+CX79</f>
        <v>176973.952</v>
      </c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</row>
    <row r="17" spans="1:123" s="11" customFormat="1" ht="15.75">
      <c r="A17" s="29"/>
      <c r="B17" s="29"/>
      <c r="C17" s="29"/>
      <c r="D17" s="29"/>
      <c r="E17" s="29"/>
      <c r="F17" s="29"/>
      <c r="G17" s="29"/>
      <c r="H17" s="29"/>
      <c r="I17" s="32" t="s">
        <v>86</v>
      </c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29" t="s">
        <v>53</v>
      </c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30">
        <f>BF30+BF41+BF72+BF80</f>
        <v>170894.82200000001</v>
      </c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>
        <f>CB30+CB41+CB72+CB80</f>
        <v>169517.49999999997</v>
      </c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>
        <f>CX30+CX41+CX72+CX80</f>
        <v>173282.82200000001</v>
      </c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</row>
    <row r="18" spans="1:123" s="11" customFormat="1" ht="15.75">
      <c r="A18" s="29" t="s">
        <v>87</v>
      </c>
      <c r="B18" s="29"/>
      <c r="C18" s="29"/>
      <c r="D18" s="29"/>
      <c r="E18" s="29"/>
      <c r="F18" s="29"/>
      <c r="G18" s="29"/>
      <c r="H18" s="29"/>
      <c r="I18" s="32" t="s">
        <v>88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29" t="s">
        <v>53</v>
      </c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30">
        <f>BF19+BF20</f>
        <v>0</v>
      </c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</row>
    <row r="19" spans="1:123" s="11" customFormat="1" ht="15.75">
      <c r="A19" s="29"/>
      <c r="B19" s="29"/>
      <c r="C19" s="29"/>
      <c r="D19" s="29"/>
      <c r="E19" s="29"/>
      <c r="F19" s="29"/>
      <c r="G19" s="29"/>
      <c r="H19" s="29"/>
      <c r="I19" s="32" t="s">
        <v>85</v>
      </c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29" t="s">
        <v>53</v>
      </c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30">
        <f>BF32+BF43+BF74+BF82</f>
        <v>0</v>
      </c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>
        <f>CB32+CB43+CB74+CB82</f>
        <v>0</v>
      </c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>
        <f>CX32+CX43+CX74+CX82</f>
        <v>0</v>
      </c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</row>
    <row r="20" spans="1:123" s="11" customFormat="1" ht="15.75">
      <c r="A20" s="29"/>
      <c r="B20" s="29"/>
      <c r="C20" s="29"/>
      <c r="D20" s="29"/>
      <c r="E20" s="29"/>
      <c r="F20" s="29"/>
      <c r="G20" s="29"/>
      <c r="H20" s="29"/>
      <c r="I20" s="32" t="s">
        <v>86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29" t="s">
        <v>53</v>
      </c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30">
        <f>BF33+BF44+BF75+BF83</f>
        <v>0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>
        <f>CB33+CB44+CB75+CB83</f>
        <v>0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>
        <f>CX33+CX44+CX75+CX83</f>
        <v>0</v>
      </c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11" customFormat="1" ht="15.75">
      <c r="A21" s="29"/>
      <c r="B21" s="29"/>
      <c r="C21" s="29"/>
      <c r="D21" s="29"/>
      <c r="E21" s="29"/>
      <c r="F21" s="29"/>
      <c r="G21" s="29"/>
      <c r="H21" s="29"/>
      <c r="I21" s="32" t="s">
        <v>57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11" customFormat="1" ht="15.75">
      <c r="A22" s="29" t="s">
        <v>89</v>
      </c>
      <c r="B22" s="29"/>
      <c r="C22" s="29"/>
      <c r="D22" s="29"/>
      <c r="E22" s="29"/>
      <c r="F22" s="29"/>
      <c r="G22" s="29"/>
      <c r="H22" s="29"/>
      <c r="I22" s="32" t="s">
        <v>90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9" t="s">
        <v>53</v>
      </c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30">
        <f>BF28+BF31</f>
        <v>97254.73300000001</v>
      </c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>
        <f>CB28+CB31</f>
        <v>95600.74027788338</v>
      </c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>
        <f>CX28+CX31</f>
        <v>98599.37332376366</v>
      </c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11" customFormat="1" ht="15.75">
      <c r="A23" s="29"/>
      <c r="B23" s="29"/>
      <c r="C23" s="29"/>
      <c r="D23" s="29"/>
      <c r="E23" s="29"/>
      <c r="F23" s="29"/>
      <c r="G23" s="29"/>
      <c r="H23" s="29"/>
      <c r="I23" s="32" t="s">
        <v>91</v>
      </c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11" customFormat="1" ht="15.75">
      <c r="A24" s="29"/>
      <c r="B24" s="29"/>
      <c r="C24" s="29"/>
      <c r="D24" s="29"/>
      <c r="E24" s="29"/>
      <c r="F24" s="29"/>
      <c r="G24" s="29"/>
      <c r="H24" s="29"/>
      <c r="I24" s="32" t="s">
        <v>92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11" customFormat="1" ht="15.75">
      <c r="A25" s="29"/>
      <c r="B25" s="29"/>
      <c r="C25" s="29"/>
      <c r="D25" s="29"/>
      <c r="E25" s="29"/>
      <c r="F25" s="29"/>
      <c r="G25" s="29"/>
      <c r="H25" s="29"/>
      <c r="I25" s="32" t="s">
        <v>93</v>
      </c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</row>
    <row r="26" spans="1:123" s="11" customFormat="1" ht="15.75">
      <c r="A26" s="29"/>
      <c r="B26" s="29"/>
      <c r="C26" s="29"/>
      <c r="D26" s="29"/>
      <c r="E26" s="29"/>
      <c r="F26" s="29"/>
      <c r="G26" s="29"/>
      <c r="H26" s="29"/>
      <c r="I26" s="32" t="s">
        <v>94</v>
      </c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</row>
    <row r="27" spans="1:123" s="11" customFormat="1" ht="15.75">
      <c r="A27" s="29"/>
      <c r="B27" s="29"/>
      <c r="C27" s="29"/>
      <c r="D27" s="29"/>
      <c r="E27" s="29"/>
      <c r="F27" s="29"/>
      <c r="G27" s="29"/>
      <c r="H27" s="29"/>
      <c r="I27" s="32" t="s">
        <v>95</v>
      </c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</row>
    <row r="28" spans="1:123" s="11" customFormat="1" ht="15.75">
      <c r="A28" s="29" t="s">
        <v>24</v>
      </c>
      <c r="B28" s="29"/>
      <c r="C28" s="29"/>
      <c r="D28" s="29"/>
      <c r="E28" s="29"/>
      <c r="F28" s="29"/>
      <c r="G28" s="29"/>
      <c r="H28" s="29"/>
      <c r="I28" s="32" t="s">
        <v>84</v>
      </c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29" t="s">
        <v>53</v>
      </c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30">
        <f>BF29+BF30</f>
        <v>97254.73300000001</v>
      </c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>
        <f>CB29+CB30</f>
        <v>95600.74027788338</v>
      </c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>
        <f>CX29+CX30</f>
        <v>98599.37332376366</v>
      </c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</row>
    <row r="29" spans="1:123" s="11" customFormat="1" ht="15.75">
      <c r="A29" s="29"/>
      <c r="B29" s="29"/>
      <c r="C29" s="29"/>
      <c r="D29" s="29"/>
      <c r="E29" s="29"/>
      <c r="F29" s="29"/>
      <c r="G29" s="29"/>
      <c r="H29" s="29"/>
      <c r="I29" s="32" t="s">
        <v>85</v>
      </c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29" t="s">
        <v>53</v>
      </c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30">
        <f>'[2]2014 год (2)'!$P$5</f>
        <v>48571.048</v>
      </c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>
        <f>'[2]2014 год (2)'!$L$50</f>
        <v>47309.42006463842</v>
      </c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>
        <f>'[2]2014 год (2)'!$L$42</f>
        <v>49235.40650820345</v>
      </c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</row>
    <row r="30" spans="1:123" s="11" customFormat="1" ht="15.75">
      <c r="A30" s="29"/>
      <c r="B30" s="29"/>
      <c r="C30" s="29"/>
      <c r="D30" s="29"/>
      <c r="E30" s="29"/>
      <c r="F30" s="29"/>
      <c r="G30" s="29"/>
      <c r="H30" s="29"/>
      <c r="I30" s="32" t="s">
        <v>86</v>
      </c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29" t="s">
        <v>53</v>
      </c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30">
        <f>'[2]2014 год (2)'!$Q$5</f>
        <v>48683.685000000005</v>
      </c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>
        <f>'[2]2014 год (2)'!$M$50</f>
        <v>48291.32021324496</v>
      </c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>
        <f>'[2]2014 год (2)'!$M$42</f>
        <v>49363.96681556022</v>
      </c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</row>
    <row r="31" spans="1:123" s="11" customFormat="1" ht="15.75">
      <c r="A31" s="29" t="s">
        <v>96</v>
      </c>
      <c r="B31" s="29"/>
      <c r="C31" s="29"/>
      <c r="D31" s="29"/>
      <c r="E31" s="29"/>
      <c r="F31" s="29"/>
      <c r="G31" s="29"/>
      <c r="H31" s="29"/>
      <c r="I31" s="32" t="s">
        <v>88</v>
      </c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29" t="s">
        <v>53</v>
      </c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30">
        <f>BF32+BF33</f>
        <v>0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>
        <f>CB32+CB33</f>
        <v>0</v>
      </c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>
        <f>CX32+CX33</f>
        <v>0</v>
      </c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</row>
    <row r="32" spans="1:123" s="11" customFormat="1" ht="15.75">
      <c r="A32" s="29"/>
      <c r="B32" s="29"/>
      <c r="C32" s="29"/>
      <c r="D32" s="29"/>
      <c r="E32" s="29"/>
      <c r="F32" s="29"/>
      <c r="G32" s="29"/>
      <c r="H32" s="29"/>
      <c r="I32" s="32" t="s">
        <v>85</v>
      </c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29" t="s">
        <v>53</v>
      </c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</row>
    <row r="33" spans="1:123" s="11" customFormat="1" ht="15.75">
      <c r="A33" s="29"/>
      <c r="B33" s="29"/>
      <c r="C33" s="29"/>
      <c r="D33" s="29"/>
      <c r="E33" s="29"/>
      <c r="F33" s="29"/>
      <c r="G33" s="29"/>
      <c r="H33" s="29"/>
      <c r="I33" s="32" t="s">
        <v>86</v>
      </c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29" t="s">
        <v>53</v>
      </c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</row>
    <row r="34" spans="1:123" s="11" customFormat="1" ht="15.75">
      <c r="A34" s="29" t="s">
        <v>97</v>
      </c>
      <c r="B34" s="29"/>
      <c r="C34" s="29"/>
      <c r="D34" s="29"/>
      <c r="E34" s="29"/>
      <c r="F34" s="29"/>
      <c r="G34" s="29"/>
      <c r="H34" s="29"/>
      <c r="I34" s="32" t="s">
        <v>90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29" t="s">
        <v>53</v>
      </c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30">
        <f>BF39+BF42</f>
        <v>1507</v>
      </c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>
        <f>CB39+CB42</f>
        <v>1481.901524072176</v>
      </c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>
        <f>CX39+CX42</f>
        <v>1527.8444788064294</v>
      </c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</row>
    <row r="35" spans="1:123" s="11" customFormat="1" ht="15.75">
      <c r="A35" s="29"/>
      <c r="B35" s="29"/>
      <c r="C35" s="29"/>
      <c r="D35" s="29"/>
      <c r="E35" s="29"/>
      <c r="F35" s="29"/>
      <c r="G35" s="29"/>
      <c r="H35" s="29"/>
      <c r="I35" s="32" t="s">
        <v>91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</row>
    <row r="36" spans="1:123" s="11" customFormat="1" ht="15.75">
      <c r="A36" s="29"/>
      <c r="B36" s="29"/>
      <c r="C36" s="29"/>
      <c r="D36" s="29"/>
      <c r="E36" s="29"/>
      <c r="F36" s="29"/>
      <c r="G36" s="29"/>
      <c r="H36" s="29"/>
      <c r="I36" s="32" t="s">
        <v>98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</row>
    <row r="37" spans="1:123" s="11" customFormat="1" ht="15.75">
      <c r="A37" s="29"/>
      <c r="B37" s="29"/>
      <c r="C37" s="29"/>
      <c r="D37" s="29"/>
      <c r="E37" s="29"/>
      <c r="F37" s="29"/>
      <c r="G37" s="29"/>
      <c r="H37" s="29"/>
      <c r="I37" s="32" t="s">
        <v>99</v>
      </c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</row>
    <row r="38" spans="1:123" s="11" customFormat="1" ht="15.75">
      <c r="A38" s="29"/>
      <c r="B38" s="29"/>
      <c r="C38" s="29"/>
      <c r="D38" s="29"/>
      <c r="E38" s="29"/>
      <c r="F38" s="29"/>
      <c r="G38" s="29"/>
      <c r="H38" s="29"/>
      <c r="I38" s="32" t="s">
        <v>258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</row>
    <row r="39" spans="1:123" s="11" customFormat="1" ht="15.75">
      <c r="A39" s="29" t="s">
        <v>100</v>
      </c>
      <c r="B39" s="29"/>
      <c r="C39" s="29"/>
      <c r="D39" s="29"/>
      <c r="E39" s="29"/>
      <c r="F39" s="29"/>
      <c r="G39" s="29"/>
      <c r="H39" s="29"/>
      <c r="I39" s="32" t="s">
        <v>84</v>
      </c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29" t="s">
        <v>53</v>
      </c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30">
        <f>BF40+BF41</f>
        <v>1507</v>
      </c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>
        <f>CB40+CB41</f>
        <v>1481.901524072176</v>
      </c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>
        <f>CX40+CX41</f>
        <v>1527.8444788064294</v>
      </c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</row>
    <row r="40" spans="1:123" s="11" customFormat="1" ht="15.75">
      <c r="A40" s="29"/>
      <c r="B40" s="29"/>
      <c r="C40" s="29"/>
      <c r="D40" s="29"/>
      <c r="E40" s="29"/>
      <c r="F40" s="29"/>
      <c r="G40" s="29"/>
      <c r="H40" s="29"/>
      <c r="I40" s="32" t="s">
        <v>85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29" t="s">
        <v>53</v>
      </c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30">
        <f>'[2]2014 год (2)'!$P$6</f>
        <v>723</v>
      </c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>
        <f>'[2]2014 год (2)'!$L$51</f>
        <v>704.2201499694545</v>
      </c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>
        <f>'[2]2014 год (2)'!$L$43</f>
        <v>732.8892492793462</v>
      </c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</row>
    <row r="41" spans="1:123" s="11" customFormat="1" ht="15.75">
      <c r="A41" s="29"/>
      <c r="B41" s="29"/>
      <c r="C41" s="29"/>
      <c r="D41" s="29"/>
      <c r="E41" s="29"/>
      <c r="F41" s="29"/>
      <c r="G41" s="29"/>
      <c r="H41" s="29"/>
      <c r="I41" s="32" t="s">
        <v>86</v>
      </c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29" t="s">
        <v>53</v>
      </c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30">
        <f>'[2]2014 год (2)'!$Q$6</f>
        <v>784</v>
      </c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>
        <f>'[2]2014 год (2)'!$M$51</f>
        <v>777.6813741027214</v>
      </c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>
        <f>'[2]2014 год (2)'!$M$43</f>
        <v>794.955229527083</v>
      </c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</row>
    <row r="42" spans="1:123" s="11" customFormat="1" ht="15.75">
      <c r="A42" s="29" t="s">
        <v>101</v>
      </c>
      <c r="B42" s="29"/>
      <c r="C42" s="29"/>
      <c r="D42" s="29"/>
      <c r="E42" s="29"/>
      <c r="F42" s="29"/>
      <c r="G42" s="29"/>
      <c r="H42" s="29"/>
      <c r="I42" s="32" t="s">
        <v>88</v>
      </c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29" t="s">
        <v>53</v>
      </c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30">
        <f>BF43+BF44</f>
        <v>0</v>
      </c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>
        <f>CB43+CB44</f>
        <v>0</v>
      </c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>
        <f>CX43+CX44</f>
        <v>0</v>
      </c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</row>
    <row r="43" spans="1:123" s="11" customFormat="1" ht="15.75">
      <c r="A43" s="29"/>
      <c r="B43" s="29"/>
      <c r="C43" s="29"/>
      <c r="D43" s="29"/>
      <c r="E43" s="29"/>
      <c r="F43" s="29"/>
      <c r="G43" s="29"/>
      <c r="H43" s="29"/>
      <c r="I43" s="32" t="s">
        <v>85</v>
      </c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29" t="s">
        <v>53</v>
      </c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</row>
    <row r="44" spans="1:123" s="11" customFormat="1" ht="15.75">
      <c r="A44" s="29"/>
      <c r="B44" s="29"/>
      <c r="C44" s="29"/>
      <c r="D44" s="29"/>
      <c r="E44" s="29"/>
      <c r="F44" s="29"/>
      <c r="G44" s="29"/>
      <c r="H44" s="29"/>
      <c r="I44" s="32" t="s">
        <v>86</v>
      </c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29" t="s">
        <v>53</v>
      </c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</row>
    <row r="45" spans="1:123" s="11" customFormat="1" ht="15.75">
      <c r="A45" s="29" t="s">
        <v>102</v>
      </c>
      <c r="B45" s="29"/>
      <c r="C45" s="29"/>
      <c r="D45" s="29"/>
      <c r="E45" s="29"/>
      <c r="F45" s="29"/>
      <c r="G45" s="29"/>
      <c r="H45" s="29"/>
      <c r="I45" s="32" t="s">
        <v>90</v>
      </c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29" t="s">
        <v>53</v>
      </c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</row>
    <row r="46" spans="1:123" s="11" customFormat="1" ht="15.75">
      <c r="A46" s="29"/>
      <c r="B46" s="29"/>
      <c r="C46" s="29"/>
      <c r="D46" s="29"/>
      <c r="E46" s="29"/>
      <c r="F46" s="29"/>
      <c r="G46" s="29"/>
      <c r="H46" s="29"/>
      <c r="I46" s="32" t="s">
        <v>91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</row>
    <row r="47" spans="1:123" s="11" customFormat="1" ht="15.75">
      <c r="A47" s="29"/>
      <c r="B47" s="29"/>
      <c r="C47" s="29"/>
      <c r="D47" s="29"/>
      <c r="E47" s="29"/>
      <c r="F47" s="29"/>
      <c r="G47" s="29"/>
      <c r="H47" s="29"/>
      <c r="I47" s="32" t="s">
        <v>98</v>
      </c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</row>
    <row r="48" spans="1:123" s="11" customFormat="1" ht="15.75">
      <c r="A48" s="29"/>
      <c r="B48" s="29"/>
      <c r="C48" s="29"/>
      <c r="D48" s="29"/>
      <c r="E48" s="29"/>
      <c r="F48" s="29"/>
      <c r="G48" s="29"/>
      <c r="H48" s="29"/>
      <c r="I48" s="32" t="s">
        <v>103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</row>
    <row r="49" spans="1:123" s="11" customFormat="1" ht="15.75">
      <c r="A49" s="29"/>
      <c r="B49" s="29"/>
      <c r="C49" s="29"/>
      <c r="D49" s="29"/>
      <c r="E49" s="29"/>
      <c r="F49" s="29"/>
      <c r="G49" s="29"/>
      <c r="H49" s="29"/>
      <c r="I49" s="32" t="s">
        <v>104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</row>
    <row r="50" spans="1:123" s="11" customFormat="1" ht="15.75">
      <c r="A50" s="29" t="s">
        <v>105</v>
      </c>
      <c r="B50" s="29"/>
      <c r="C50" s="29"/>
      <c r="D50" s="29"/>
      <c r="E50" s="29"/>
      <c r="F50" s="29"/>
      <c r="G50" s="29"/>
      <c r="H50" s="29"/>
      <c r="I50" s="32" t="s">
        <v>84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29" t="s">
        <v>53</v>
      </c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</row>
    <row r="51" spans="1:123" s="11" customFormat="1" ht="15.75">
      <c r="A51" s="29"/>
      <c r="B51" s="29"/>
      <c r="C51" s="29"/>
      <c r="D51" s="29"/>
      <c r="E51" s="29"/>
      <c r="F51" s="29"/>
      <c r="G51" s="29"/>
      <c r="H51" s="29"/>
      <c r="I51" s="32" t="s">
        <v>85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29" t="s">
        <v>53</v>
      </c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</row>
    <row r="52" spans="1:123" s="11" customFormat="1" ht="15.75">
      <c r="A52" s="29"/>
      <c r="B52" s="29"/>
      <c r="C52" s="29"/>
      <c r="D52" s="29"/>
      <c r="E52" s="29"/>
      <c r="F52" s="29"/>
      <c r="G52" s="29"/>
      <c r="H52" s="29"/>
      <c r="I52" s="32" t="s">
        <v>86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29" t="s">
        <v>53</v>
      </c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</row>
    <row r="53" spans="1:123" s="11" customFormat="1" ht="15.75">
      <c r="A53" s="29" t="s">
        <v>106</v>
      </c>
      <c r="B53" s="29"/>
      <c r="C53" s="29"/>
      <c r="D53" s="29"/>
      <c r="E53" s="29"/>
      <c r="F53" s="29"/>
      <c r="G53" s="29"/>
      <c r="H53" s="29"/>
      <c r="I53" s="32" t="s">
        <v>88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29" t="s">
        <v>53</v>
      </c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</row>
    <row r="54" spans="1:123" s="11" customFormat="1" ht="15.75">
      <c r="A54" s="29"/>
      <c r="B54" s="29"/>
      <c r="C54" s="29"/>
      <c r="D54" s="29"/>
      <c r="E54" s="29"/>
      <c r="F54" s="29"/>
      <c r="G54" s="29"/>
      <c r="H54" s="29"/>
      <c r="I54" s="32" t="s">
        <v>85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29" t="s">
        <v>53</v>
      </c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</row>
    <row r="55" spans="1:123" s="11" customFormat="1" ht="15.75">
      <c r="A55" s="29"/>
      <c r="B55" s="29"/>
      <c r="C55" s="29"/>
      <c r="D55" s="29"/>
      <c r="E55" s="29"/>
      <c r="F55" s="29"/>
      <c r="G55" s="29"/>
      <c r="H55" s="29"/>
      <c r="I55" s="32" t="s">
        <v>86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29" t="s">
        <v>53</v>
      </c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</row>
    <row r="56" spans="1:123" s="11" customFormat="1" ht="15.75">
      <c r="A56" s="29" t="s">
        <v>107</v>
      </c>
      <c r="B56" s="29"/>
      <c r="C56" s="29"/>
      <c r="D56" s="29"/>
      <c r="E56" s="29"/>
      <c r="F56" s="29"/>
      <c r="G56" s="29"/>
      <c r="H56" s="29"/>
      <c r="I56" s="32" t="s">
        <v>90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29" t="s">
        <v>53</v>
      </c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</row>
    <row r="57" spans="1:123" s="11" customFormat="1" ht="15.75">
      <c r="A57" s="29"/>
      <c r="B57" s="29"/>
      <c r="C57" s="29"/>
      <c r="D57" s="29"/>
      <c r="E57" s="29"/>
      <c r="F57" s="29"/>
      <c r="G57" s="29"/>
      <c r="H57" s="29"/>
      <c r="I57" s="32" t="s">
        <v>91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</row>
    <row r="58" spans="1:123" s="11" customFormat="1" ht="15.75">
      <c r="A58" s="29"/>
      <c r="B58" s="29"/>
      <c r="C58" s="29"/>
      <c r="D58" s="29"/>
      <c r="E58" s="29"/>
      <c r="F58" s="29"/>
      <c r="G58" s="29"/>
      <c r="H58" s="29"/>
      <c r="I58" s="32" t="s">
        <v>98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</row>
    <row r="59" spans="1:123" s="11" customFormat="1" ht="15.75">
      <c r="A59" s="29"/>
      <c r="B59" s="29"/>
      <c r="C59" s="29"/>
      <c r="D59" s="29"/>
      <c r="E59" s="29"/>
      <c r="F59" s="29"/>
      <c r="G59" s="29"/>
      <c r="H59" s="29"/>
      <c r="I59" s="32" t="s">
        <v>93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</row>
    <row r="60" spans="1:123" s="11" customFormat="1" ht="15.75">
      <c r="A60" s="29"/>
      <c r="B60" s="29"/>
      <c r="C60" s="29"/>
      <c r="D60" s="29"/>
      <c r="E60" s="29"/>
      <c r="F60" s="29"/>
      <c r="G60" s="29"/>
      <c r="H60" s="29"/>
      <c r="I60" s="32" t="s">
        <v>108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</row>
    <row r="61" spans="1:123" s="11" customFormat="1" ht="15.75">
      <c r="A61" s="29"/>
      <c r="B61" s="29"/>
      <c r="C61" s="29"/>
      <c r="D61" s="29"/>
      <c r="E61" s="29"/>
      <c r="F61" s="29"/>
      <c r="G61" s="29"/>
      <c r="H61" s="29"/>
      <c r="I61" s="32" t="s">
        <v>95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</row>
    <row r="62" spans="1:123" s="11" customFormat="1" ht="15.75">
      <c r="A62" s="29" t="s">
        <v>109</v>
      </c>
      <c r="B62" s="29"/>
      <c r="C62" s="29"/>
      <c r="D62" s="29"/>
      <c r="E62" s="29"/>
      <c r="F62" s="29"/>
      <c r="G62" s="29"/>
      <c r="H62" s="29"/>
      <c r="I62" s="32" t="s">
        <v>84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29" t="s">
        <v>53</v>
      </c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</row>
    <row r="63" spans="1:123" s="11" customFormat="1" ht="15.75">
      <c r="A63" s="29"/>
      <c r="B63" s="29"/>
      <c r="C63" s="29"/>
      <c r="D63" s="29"/>
      <c r="E63" s="29"/>
      <c r="F63" s="29"/>
      <c r="G63" s="29"/>
      <c r="H63" s="29"/>
      <c r="I63" s="32" t="s">
        <v>85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29" t="s">
        <v>53</v>
      </c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</row>
    <row r="64" spans="1:123" s="11" customFormat="1" ht="15.75">
      <c r="A64" s="29"/>
      <c r="B64" s="29"/>
      <c r="C64" s="29"/>
      <c r="D64" s="29"/>
      <c r="E64" s="29"/>
      <c r="F64" s="29"/>
      <c r="G64" s="29"/>
      <c r="H64" s="29"/>
      <c r="I64" s="32" t="s">
        <v>86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29" t="s">
        <v>53</v>
      </c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</row>
    <row r="65" spans="1:123" s="11" customFormat="1" ht="15.75">
      <c r="A65" s="29" t="s">
        <v>110</v>
      </c>
      <c r="B65" s="29"/>
      <c r="C65" s="29"/>
      <c r="D65" s="29"/>
      <c r="E65" s="29"/>
      <c r="F65" s="29"/>
      <c r="G65" s="29"/>
      <c r="H65" s="29"/>
      <c r="I65" s="32" t="s">
        <v>88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29" t="s">
        <v>53</v>
      </c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</row>
    <row r="66" spans="1:123" s="11" customFormat="1" ht="15.75">
      <c r="A66" s="29"/>
      <c r="B66" s="29"/>
      <c r="C66" s="29"/>
      <c r="D66" s="29"/>
      <c r="E66" s="29"/>
      <c r="F66" s="29"/>
      <c r="G66" s="29"/>
      <c r="H66" s="29"/>
      <c r="I66" s="32" t="s">
        <v>85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29" t="s">
        <v>53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</row>
    <row r="67" spans="1:123" s="11" customFormat="1" ht="15.75">
      <c r="A67" s="29"/>
      <c r="B67" s="29"/>
      <c r="C67" s="29"/>
      <c r="D67" s="29"/>
      <c r="E67" s="29"/>
      <c r="F67" s="29"/>
      <c r="G67" s="29"/>
      <c r="H67" s="29"/>
      <c r="I67" s="32" t="s">
        <v>86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29" t="s">
        <v>53</v>
      </c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</row>
    <row r="68" spans="1:123" s="11" customFormat="1" ht="15.75">
      <c r="A68" s="29" t="s">
        <v>111</v>
      </c>
      <c r="B68" s="29"/>
      <c r="C68" s="29"/>
      <c r="D68" s="29"/>
      <c r="E68" s="29"/>
      <c r="F68" s="29"/>
      <c r="G68" s="29"/>
      <c r="H68" s="29"/>
      <c r="I68" s="32" t="s">
        <v>112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9" t="s">
        <v>53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0">
        <f>BF70+BF73</f>
        <v>188768.04100000003</v>
      </c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>
        <f>CB70+CB73</f>
        <v>185549.16762843175</v>
      </c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>
        <f>CX70+CX73</f>
        <v>191377.80023608074</v>
      </c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</row>
    <row r="69" spans="1:123" s="11" customFormat="1" ht="15.75">
      <c r="A69" s="29"/>
      <c r="B69" s="29"/>
      <c r="C69" s="29"/>
      <c r="D69" s="29"/>
      <c r="E69" s="29"/>
      <c r="F69" s="29"/>
      <c r="G69" s="29"/>
      <c r="H69" s="29"/>
      <c r="I69" s="32" t="s">
        <v>113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</row>
    <row r="70" spans="1:123" s="11" customFormat="1" ht="15.75">
      <c r="A70" s="29" t="s">
        <v>114</v>
      </c>
      <c r="B70" s="29"/>
      <c r="C70" s="29"/>
      <c r="D70" s="29"/>
      <c r="E70" s="29"/>
      <c r="F70" s="29"/>
      <c r="G70" s="29"/>
      <c r="H70" s="29"/>
      <c r="I70" s="32" t="s">
        <v>84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29" t="s">
        <v>53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30">
        <f>BF71+BF72</f>
        <v>188768.04100000003</v>
      </c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>
        <f>CB71+CB72</f>
        <v>185549.16762843175</v>
      </c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>
        <f>CX71+CX72</f>
        <v>191377.80023608074</v>
      </c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</row>
    <row r="71" spans="1:123" s="11" customFormat="1" ht="15.75">
      <c r="A71" s="29"/>
      <c r="B71" s="29"/>
      <c r="C71" s="29"/>
      <c r="D71" s="29"/>
      <c r="E71" s="29"/>
      <c r="F71" s="29"/>
      <c r="G71" s="29"/>
      <c r="H71" s="29"/>
      <c r="I71" s="32" t="s">
        <v>85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29" t="s">
        <v>53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30">
        <f>'[2]2014 год (2)'!$P$7</f>
        <v>94750.90400000001</v>
      </c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>
        <f>'[2]2014 год (2)'!$L$52</f>
        <v>92289.7590935289</v>
      </c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>
        <f>'[2]2014 год (2)'!$L$44</f>
        <v>96046.91410940445</v>
      </c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</row>
    <row r="72" spans="1:123" s="11" customFormat="1" ht="15.75">
      <c r="A72" s="29"/>
      <c r="B72" s="29"/>
      <c r="C72" s="29"/>
      <c r="D72" s="29"/>
      <c r="E72" s="29"/>
      <c r="F72" s="29"/>
      <c r="G72" s="29"/>
      <c r="H72" s="29"/>
      <c r="I72" s="32" t="s">
        <v>86</v>
      </c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29" t="s">
        <v>53</v>
      </c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30">
        <f>'[2]2014 год (2)'!$Q$7</f>
        <v>94017.137</v>
      </c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>
        <f>'[2]2014 год (2)'!$M$52</f>
        <v>93259.40853490283</v>
      </c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>
        <f>'[2]2014 год (2)'!$M$44</f>
        <v>95330.8861266763</v>
      </c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</row>
    <row r="73" spans="1:123" s="11" customFormat="1" ht="15.75">
      <c r="A73" s="29" t="s">
        <v>115</v>
      </c>
      <c r="B73" s="29"/>
      <c r="C73" s="29"/>
      <c r="D73" s="29"/>
      <c r="E73" s="29"/>
      <c r="F73" s="29"/>
      <c r="G73" s="29"/>
      <c r="H73" s="29"/>
      <c r="I73" s="32" t="s">
        <v>88</v>
      </c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29" t="s">
        <v>53</v>
      </c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30">
        <f>BF74+BF75</f>
        <v>0</v>
      </c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>
        <f>CB74+CB75</f>
        <v>0</v>
      </c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>
        <f>CX74+CX75</f>
        <v>0</v>
      </c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</row>
    <row r="74" spans="1:123" s="11" customFormat="1" ht="15.75">
      <c r="A74" s="29"/>
      <c r="B74" s="29"/>
      <c r="C74" s="29"/>
      <c r="D74" s="29"/>
      <c r="E74" s="29"/>
      <c r="F74" s="29"/>
      <c r="G74" s="29"/>
      <c r="H74" s="29"/>
      <c r="I74" s="32" t="s">
        <v>85</v>
      </c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29" t="s">
        <v>53</v>
      </c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</row>
    <row r="75" spans="1:123" s="11" customFormat="1" ht="15.75">
      <c r="A75" s="29"/>
      <c r="B75" s="29"/>
      <c r="C75" s="29"/>
      <c r="D75" s="29"/>
      <c r="E75" s="29"/>
      <c r="F75" s="29"/>
      <c r="G75" s="29"/>
      <c r="H75" s="29"/>
      <c r="I75" s="32" t="s">
        <v>86</v>
      </c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29" t="s">
        <v>53</v>
      </c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</row>
    <row r="76" spans="1:123" s="11" customFormat="1" ht="15.75">
      <c r="A76" s="29" t="s">
        <v>116</v>
      </c>
      <c r="B76" s="29"/>
      <c r="C76" s="29"/>
      <c r="D76" s="29"/>
      <c r="E76" s="29"/>
      <c r="F76" s="29"/>
      <c r="G76" s="29"/>
      <c r="H76" s="29"/>
      <c r="I76" s="32" t="s">
        <v>117</v>
      </c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29" t="s">
        <v>53</v>
      </c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30">
        <f>BF78+BF81</f>
        <v>57951</v>
      </c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>
        <f>CB78+CB81</f>
        <v>56936.79056961271</v>
      </c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>
        <f>CX78+CX81</f>
        <v>58751.75596134916</v>
      </c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</row>
    <row r="77" spans="1:123" s="11" customFormat="1" ht="15.75">
      <c r="A77" s="29"/>
      <c r="B77" s="29"/>
      <c r="C77" s="29"/>
      <c r="D77" s="29"/>
      <c r="E77" s="29"/>
      <c r="F77" s="29"/>
      <c r="G77" s="29"/>
      <c r="H77" s="29"/>
      <c r="I77" s="32" t="s">
        <v>118</v>
      </c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</row>
    <row r="78" spans="1:123" s="11" customFormat="1" ht="15.75">
      <c r="A78" s="29" t="s">
        <v>119</v>
      </c>
      <c r="B78" s="29"/>
      <c r="C78" s="29"/>
      <c r="D78" s="29"/>
      <c r="E78" s="29"/>
      <c r="F78" s="29"/>
      <c r="G78" s="29"/>
      <c r="H78" s="29"/>
      <c r="I78" s="32" t="s">
        <v>84</v>
      </c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29" t="s">
        <v>53</v>
      </c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30">
        <f>BF79+BF80</f>
        <v>57951</v>
      </c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>
        <f>CB79+CB80</f>
        <v>56936.79056961271</v>
      </c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>
        <f>CX79+CX80</f>
        <v>58751.75596134916</v>
      </c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</row>
    <row r="79" spans="1:123" s="11" customFormat="1" ht="15.75">
      <c r="A79" s="29"/>
      <c r="B79" s="29"/>
      <c r="C79" s="29"/>
      <c r="D79" s="29"/>
      <c r="E79" s="29"/>
      <c r="F79" s="29"/>
      <c r="G79" s="29"/>
      <c r="H79" s="29"/>
      <c r="I79" s="32" t="s">
        <v>85</v>
      </c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29" t="s">
        <v>53</v>
      </c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30">
        <f>'[2]2014 год (2)'!$P$8</f>
        <v>30541</v>
      </c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>
        <f>'[2]2014 год (2)'!$L$53</f>
        <v>29747.700691863225</v>
      </c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>
        <f>'[2]2014 год (2)'!$L$45</f>
        <v>30958.742133112744</v>
      </c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</row>
    <row r="80" spans="1:123" s="11" customFormat="1" ht="15.75">
      <c r="A80" s="29"/>
      <c r="B80" s="29"/>
      <c r="C80" s="29"/>
      <c r="D80" s="29"/>
      <c r="E80" s="29"/>
      <c r="F80" s="29"/>
      <c r="G80" s="29"/>
      <c r="H80" s="29"/>
      <c r="I80" s="32" t="s">
        <v>86</v>
      </c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29" t="s">
        <v>53</v>
      </c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30">
        <f>'[2]2014 год (2)'!$Q$8</f>
        <v>27410</v>
      </c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>
        <f>'[2]2014 год (2)'!$M$53</f>
        <v>27189.089877749484</v>
      </c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>
        <f>'[2]2014 год (2)'!$M$45</f>
        <v>27793.013828236413</v>
      </c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</row>
    <row r="81" spans="1:123" s="11" customFormat="1" ht="15.75">
      <c r="A81" s="29" t="s">
        <v>120</v>
      </c>
      <c r="B81" s="29"/>
      <c r="C81" s="29"/>
      <c r="D81" s="29"/>
      <c r="E81" s="29"/>
      <c r="F81" s="29"/>
      <c r="G81" s="29"/>
      <c r="H81" s="29"/>
      <c r="I81" s="32" t="s">
        <v>88</v>
      </c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29" t="s">
        <v>53</v>
      </c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30">
        <f>BF82+BF83</f>
        <v>0</v>
      </c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>
        <f>CB82+CB83</f>
        <v>0</v>
      </c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>
        <f>CX82+CX83</f>
        <v>0</v>
      </c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</row>
    <row r="82" spans="1:123" s="11" customFormat="1" ht="15.75">
      <c r="A82" s="29"/>
      <c r="B82" s="29"/>
      <c r="C82" s="29"/>
      <c r="D82" s="29"/>
      <c r="E82" s="29"/>
      <c r="F82" s="29"/>
      <c r="G82" s="29"/>
      <c r="H82" s="29"/>
      <c r="I82" s="32" t="s">
        <v>85</v>
      </c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29" t="s">
        <v>53</v>
      </c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</row>
    <row r="83" spans="1:123" s="11" customFormat="1" ht="15.75">
      <c r="A83" s="29"/>
      <c r="B83" s="29"/>
      <c r="C83" s="29"/>
      <c r="D83" s="29"/>
      <c r="E83" s="29"/>
      <c r="F83" s="29"/>
      <c r="G83" s="29"/>
      <c r="H83" s="29"/>
      <c r="I83" s="32" t="s">
        <v>86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29" t="s">
        <v>53</v>
      </c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</row>
    <row r="84" spans="1:123" s="11" customFormat="1" ht="15.75">
      <c r="A84" s="29" t="s">
        <v>41</v>
      </c>
      <c r="B84" s="29"/>
      <c r="C84" s="29"/>
      <c r="D84" s="29"/>
      <c r="E84" s="29"/>
      <c r="F84" s="29"/>
      <c r="G84" s="29"/>
      <c r="H84" s="29"/>
      <c r="I84" s="32" t="s">
        <v>255</v>
      </c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29" t="s">
        <v>53</v>
      </c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30">
        <f>BF89+BF92+BF95+BF98</f>
        <v>1138245.31</v>
      </c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>
        <f>CB89+CB92+CB95+CB98</f>
        <v>1107369.8368701488</v>
      </c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>
        <f>CX89+CX92+CX95+CX98</f>
        <v>1083914.9189999998</v>
      </c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</row>
    <row r="85" spans="1:123" s="11" customFormat="1" ht="15.75">
      <c r="A85" s="29"/>
      <c r="B85" s="29"/>
      <c r="C85" s="29"/>
      <c r="D85" s="29"/>
      <c r="E85" s="29"/>
      <c r="F85" s="29"/>
      <c r="G85" s="29"/>
      <c r="H85" s="29"/>
      <c r="I85" s="32" t="s">
        <v>121</v>
      </c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</row>
    <row r="86" spans="1:123" s="11" customFormat="1" ht="15.75">
      <c r="A86" s="29"/>
      <c r="B86" s="29"/>
      <c r="C86" s="29"/>
      <c r="D86" s="29"/>
      <c r="E86" s="29"/>
      <c r="F86" s="29"/>
      <c r="G86" s="29"/>
      <c r="H86" s="29"/>
      <c r="I86" s="32" t="s">
        <v>81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</row>
    <row r="87" spans="1:123" s="11" customFormat="1" ht="15.75">
      <c r="A87" s="29"/>
      <c r="B87" s="29"/>
      <c r="C87" s="29"/>
      <c r="D87" s="29"/>
      <c r="E87" s="29"/>
      <c r="F87" s="29"/>
      <c r="G87" s="29"/>
      <c r="H87" s="29"/>
      <c r="I87" s="32" t="s">
        <v>122</v>
      </c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</row>
    <row r="88" spans="1:123" s="11" customFormat="1" ht="15.75">
      <c r="A88" s="29"/>
      <c r="B88" s="29"/>
      <c r="C88" s="29"/>
      <c r="D88" s="29"/>
      <c r="E88" s="29"/>
      <c r="F88" s="29"/>
      <c r="G88" s="29"/>
      <c r="H88" s="29"/>
      <c r="I88" s="32" t="s">
        <v>123</v>
      </c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</row>
    <row r="89" spans="1:123" s="11" customFormat="1" ht="15.75">
      <c r="A89" s="29"/>
      <c r="B89" s="29"/>
      <c r="C89" s="29"/>
      <c r="D89" s="29"/>
      <c r="E89" s="29"/>
      <c r="F89" s="29"/>
      <c r="G89" s="29"/>
      <c r="H89" s="29"/>
      <c r="I89" s="32" t="s">
        <v>124</v>
      </c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29" t="s">
        <v>53</v>
      </c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30">
        <f>BF90+BF91</f>
        <v>378116.21123512293</v>
      </c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>
        <f>CB90+CB91</f>
        <v>367859.6199560857</v>
      </c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>
        <f>CX90+CX91</f>
        <v>360068.0792381258</v>
      </c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</row>
    <row r="90" spans="1:123" s="11" customFormat="1" ht="15.75">
      <c r="A90" s="29"/>
      <c r="B90" s="29"/>
      <c r="C90" s="29"/>
      <c r="D90" s="29"/>
      <c r="E90" s="29"/>
      <c r="F90" s="29"/>
      <c r="G90" s="29"/>
      <c r="H90" s="29"/>
      <c r="I90" s="32" t="s">
        <v>85</v>
      </c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29" t="s">
        <v>53</v>
      </c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30">
        <f>'[8]ПО 2015 г.'!$E$6</f>
        <v>179858.88148307032</v>
      </c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>
        <f>'[5]Проверка'!$B$7/1000</f>
        <v>181357.19649488473</v>
      </c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>
        <f>'[6]Проверка'!$B$7/1000</f>
        <v>173009.18992847623</v>
      </c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</row>
    <row r="91" spans="1:123" s="11" customFormat="1" ht="15.75">
      <c r="A91" s="29"/>
      <c r="B91" s="29"/>
      <c r="C91" s="29"/>
      <c r="D91" s="29"/>
      <c r="E91" s="29"/>
      <c r="F91" s="29"/>
      <c r="G91" s="29"/>
      <c r="H91" s="29"/>
      <c r="I91" s="32" t="s">
        <v>86</v>
      </c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29" t="s">
        <v>53</v>
      </c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30">
        <f>'[8]ПО 2015 г.'!$G$6</f>
        <v>198257.3297520526</v>
      </c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>
        <f>'[5]Проверка'!$C$7/1000</f>
        <v>186502.423461201</v>
      </c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>
        <f>'[6]Проверка'!$C$7/1000</f>
        <v>187058.88930964956</v>
      </c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</row>
    <row r="92" spans="1:123" s="11" customFormat="1" ht="15.75">
      <c r="A92" s="29"/>
      <c r="B92" s="29"/>
      <c r="C92" s="29"/>
      <c r="D92" s="29"/>
      <c r="E92" s="29"/>
      <c r="F92" s="29"/>
      <c r="G92" s="29"/>
      <c r="H92" s="29"/>
      <c r="I92" s="32" t="s">
        <v>125</v>
      </c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29" t="s">
        <v>53</v>
      </c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30">
        <f>BF93+BF94</f>
        <v>180471.18405693793</v>
      </c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>
        <f>CB93+CB94</f>
        <v>175575.81295801135</v>
      </c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>
        <f>CX93+CX94</f>
        <v>171856.98647764244</v>
      </c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</row>
    <row r="93" spans="1:123" s="11" customFormat="1" ht="15.75">
      <c r="A93" s="29"/>
      <c r="B93" s="29"/>
      <c r="C93" s="29"/>
      <c r="D93" s="29"/>
      <c r="E93" s="29"/>
      <c r="F93" s="29"/>
      <c r="G93" s="29"/>
      <c r="H93" s="29"/>
      <c r="I93" s="32" t="s">
        <v>85</v>
      </c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29" t="s">
        <v>53</v>
      </c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30">
        <f>'[8]ПО 2015 г.'!$E$7</f>
        <v>85844.89196688282</v>
      </c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>
        <f>'[5]Проверка'!$B$8/1000</f>
        <v>86560.02312560541</v>
      </c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>
        <f>'[6]Проверка'!$B$8/1000</f>
        <v>82575.6009167995</v>
      </c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</row>
    <row r="94" spans="1:123" s="11" customFormat="1" ht="15.75">
      <c r="A94" s="29"/>
      <c r="B94" s="29"/>
      <c r="C94" s="29"/>
      <c r="D94" s="29"/>
      <c r="E94" s="29"/>
      <c r="F94" s="29"/>
      <c r="G94" s="29"/>
      <c r="H94" s="29"/>
      <c r="I94" s="32" t="s">
        <v>86</v>
      </c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29" t="s">
        <v>53</v>
      </c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30">
        <f>'[8]ПО 2015 г.'!$G$7</f>
        <v>94626.29209005511</v>
      </c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>
        <f>'[5]Проверка'!$C$8/1000</f>
        <v>89015.78983240595</v>
      </c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>
        <f>'[6]Проверка'!$C$8/1000</f>
        <v>89281.38556084294</v>
      </c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</row>
    <row r="95" spans="1:123" s="11" customFormat="1" ht="15.75">
      <c r="A95" s="29"/>
      <c r="B95" s="29"/>
      <c r="C95" s="29"/>
      <c r="D95" s="29"/>
      <c r="E95" s="29"/>
      <c r="F95" s="29"/>
      <c r="G95" s="29"/>
      <c r="H95" s="29"/>
      <c r="I95" s="32" t="s">
        <v>126</v>
      </c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29" t="s">
        <v>53</v>
      </c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30">
        <f>BF96+BF97</f>
        <v>412655.8545243263</v>
      </c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>
        <f>CB96+CB97</f>
        <v>401462.3581520533</v>
      </c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>
        <f>CX96+CX97</f>
        <v>392959.08641311317</v>
      </c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</row>
    <row r="96" spans="1:123" s="11" customFormat="1" ht="15.75">
      <c r="A96" s="29"/>
      <c r="B96" s="29"/>
      <c r="C96" s="29"/>
      <c r="D96" s="29"/>
      <c r="E96" s="29"/>
      <c r="F96" s="29"/>
      <c r="G96" s="29"/>
      <c r="H96" s="29"/>
      <c r="I96" s="32" t="s">
        <v>85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29" t="s">
        <v>53</v>
      </c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30">
        <f>'[8]ПО 2015 г.'!$E$8</f>
        <v>196288.38496436222</v>
      </c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>
        <f>'[5]Проверка'!$B$9/1000</f>
        <v>197923.56600970065</v>
      </c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>
        <f>'[6]Проверка'!$B$9/1000</f>
        <v>188812.99713992578</v>
      </c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</row>
    <row r="97" spans="1:123" s="11" customFormat="1" ht="15.75">
      <c r="A97" s="29"/>
      <c r="B97" s="29"/>
      <c r="C97" s="29"/>
      <c r="D97" s="29"/>
      <c r="E97" s="29"/>
      <c r="F97" s="29"/>
      <c r="G97" s="29"/>
      <c r="H97" s="29"/>
      <c r="I97" s="32" t="s">
        <v>86</v>
      </c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29" t="s">
        <v>53</v>
      </c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30">
        <f>'[8]ПО 2015 г.'!$G$8</f>
        <v>216367.46955996408</v>
      </c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>
        <f>'[5]Проверка'!$C$9/1000</f>
        <v>203538.7921423527</v>
      </c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>
        <f>'[6]Проверка'!$C$9/1000</f>
        <v>204146.08927318742</v>
      </c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</row>
    <row r="98" spans="1:123" s="11" customFormat="1" ht="15.75">
      <c r="A98" s="29"/>
      <c r="B98" s="29"/>
      <c r="C98" s="29"/>
      <c r="D98" s="29"/>
      <c r="E98" s="29"/>
      <c r="F98" s="29"/>
      <c r="G98" s="29"/>
      <c r="H98" s="29"/>
      <c r="I98" s="32" t="s">
        <v>127</v>
      </c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29" t="s">
        <v>53</v>
      </c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30">
        <f>BF99+BF100</f>
        <v>167002.06018361275</v>
      </c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>
        <f>CB99+CB100</f>
        <v>162472.04580399825</v>
      </c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>
        <f>CX99+CX100</f>
        <v>159030.76687111825</v>
      </c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</row>
    <row r="99" spans="1:123" s="11" customFormat="1" ht="15.75">
      <c r="A99" s="29"/>
      <c r="B99" s="29"/>
      <c r="C99" s="29"/>
      <c r="D99" s="29"/>
      <c r="E99" s="29"/>
      <c r="F99" s="29"/>
      <c r="G99" s="29"/>
      <c r="H99" s="29"/>
      <c r="I99" s="32" t="s">
        <v>85</v>
      </c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29" t="s">
        <v>53</v>
      </c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30">
        <f>'[8]ПО 2015 г.'!$E$9</f>
        <v>79438.02158568463</v>
      </c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>
        <f>'[5]Проверка'!$B$10/1000</f>
        <v>80099.7802893374</v>
      </c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>
        <f>'[6]Проверка'!$B$10/1000</f>
        <v>76412.72786050185</v>
      </c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</row>
    <row r="100" spans="1:123" s="11" customFormat="1" ht="15.75">
      <c r="A100" s="29"/>
      <c r="B100" s="29"/>
      <c r="C100" s="29"/>
      <c r="D100" s="29"/>
      <c r="E100" s="29"/>
      <c r="F100" s="29"/>
      <c r="G100" s="29"/>
      <c r="H100" s="29"/>
      <c r="I100" s="32" t="s">
        <v>86</v>
      </c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29" t="s">
        <v>53</v>
      </c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30">
        <f>'[8]ПО 2015 г.'!$G$9</f>
        <v>87564.03859792813</v>
      </c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>
        <f>'[5]Проверка'!$C$10/1000</f>
        <v>82372.26551466083</v>
      </c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>
        <f>'[6]Проверка'!$C$10/1000</f>
        <v>82618.0390106164</v>
      </c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</row>
    <row r="101" spans="1:123" s="11" customFormat="1" ht="15.75">
      <c r="A101" s="29" t="s">
        <v>42</v>
      </c>
      <c r="B101" s="29"/>
      <c r="C101" s="29"/>
      <c r="D101" s="29"/>
      <c r="E101" s="29"/>
      <c r="F101" s="29"/>
      <c r="G101" s="29"/>
      <c r="H101" s="29"/>
      <c r="I101" s="32" t="s">
        <v>128</v>
      </c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29" t="s">
        <v>53</v>
      </c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30">
        <f>BF105+BF106</f>
        <v>264415.70200000005</v>
      </c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>
        <f>CB105+CB106</f>
        <v>277350.9631298498</v>
      </c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>
        <f>CX105+CX106</f>
        <v>261274.2876731638</v>
      </c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</row>
    <row r="102" spans="1:123" s="11" customFormat="1" ht="15.75">
      <c r="A102" s="29"/>
      <c r="B102" s="29"/>
      <c r="C102" s="29"/>
      <c r="D102" s="29"/>
      <c r="E102" s="29"/>
      <c r="F102" s="29"/>
      <c r="G102" s="29"/>
      <c r="H102" s="29"/>
      <c r="I102" s="32" t="s">
        <v>129</v>
      </c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</row>
    <row r="103" spans="1:123" s="11" customFormat="1" ht="15.75">
      <c r="A103" s="29"/>
      <c r="B103" s="29"/>
      <c r="C103" s="29"/>
      <c r="D103" s="29"/>
      <c r="E103" s="29"/>
      <c r="F103" s="29"/>
      <c r="G103" s="29"/>
      <c r="H103" s="29"/>
      <c r="I103" s="32" t="s">
        <v>130</v>
      </c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</row>
    <row r="104" spans="1:123" s="11" customFormat="1" ht="15.75">
      <c r="A104" s="29"/>
      <c r="B104" s="29"/>
      <c r="C104" s="29"/>
      <c r="D104" s="29"/>
      <c r="E104" s="29"/>
      <c r="F104" s="29"/>
      <c r="G104" s="29"/>
      <c r="H104" s="29"/>
      <c r="I104" s="32" t="s">
        <v>131</v>
      </c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</row>
    <row r="105" spans="1:123" s="11" customFormat="1" ht="15.75">
      <c r="A105" s="29"/>
      <c r="B105" s="29"/>
      <c r="C105" s="29"/>
      <c r="D105" s="29"/>
      <c r="E105" s="29"/>
      <c r="F105" s="29"/>
      <c r="G105" s="29"/>
      <c r="H105" s="29"/>
      <c r="I105" s="32" t="s">
        <v>132</v>
      </c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29" t="s">
        <v>53</v>
      </c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30">
        <f>('[4]I квартал'!$M$23+'[4]II квартал'!$M$23)*1000</f>
        <v>134799.21300000002</v>
      </c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>
        <f>'[3]ГП и сбыт'!$L$60*1000</f>
        <v>141931.03408047123</v>
      </c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>
        <f>('[4]I квартал'!$O$23+'[4]II квартал'!$O$23)*1000</f>
        <v>132965.8217094175</v>
      </c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</row>
    <row r="106" spans="1:123" s="11" customFormat="1" ht="15.75">
      <c r="A106" s="29"/>
      <c r="B106" s="29"/>
      <c r="C106" s="29"/>
      <c r="D106" s="29"/>
      <c r="E106" s="29"/>
      <c r="F106" s="29"/>
      <c r="G106" s="29"/>
      <c r="H106" s="29"/>
      <c r="I106" s="32" t="s">
        <v>133</v>
      </c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29" t="s">
        <v>53</v>
      </c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30">
        <f>('[4]III квартал'!$M$23+'[4]IV квартал'!$M$23)*1000</f>
        <v>129616.489</v>
      </c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>
        <f>'[3]ГП и сбыт'!$L$68*1000</f>
        <v>135419.92904937858</v>
      </c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>
        <f>('[4]III квартал'!$O$23+'[4]IV квартал'!$O$23)*1000</f>
        <v>128308.4659637463</v>
      </c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/>
      <c r="DK106" s="30"/>
      <c r="DL106" s="30"/>
      <c r="DM106" s="30"/>
      <c r="DN106" s="30"/>
      <c r="DO106" s="30"/>
      <c r="DP106" s="30"/>
      <c r="DQ106" s="30"/>
      <c r="DR106" s="30"/>
      <c r="DS106" s="30"/>
    </row>
    <row r="107" spans="1:123" s="11" customFormat="1" ht="15.75">
      <c r="A107" s="29" t="s">
        <v>44</v>
      </c>
      <c r="B107" s="29"/>
      <c r="C107" s="29"/>
      <c r="D107" s="29"/>
      <c r="E107" s="29"/>
      <c r="F107" s="29"/>
      <c r="G107" s="29"/>
      <c r="H107" s="29"/>
      <c r="I107" s="32" t="s">
        <v>134</v>
      </c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30">
        <f>BF110+BF112</f>
        <v>216.477</v>
      </c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>
        <f>CB110+CB112</f>
        <v>220.71099999999998</v>
      </c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>
        <f>CX110+CX112</f>
        <v>225.0190020940171</v>
      </c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0"/>
      <c r="DN107" s="30"/>
      <c r="DO107" s="30"/>
      <c r="DP107" s="30"/>
      <c r="DQ107" s="30"/>
      <c r="DR107" s="30"/>
      <c r="DS107" s="30"/>
    </row>
    <row r="108" spans="1:123" s="11" customFormat="1" ht="15.75">
      <c r="A108" s="29"/>
      <c r="B108" s="29"/>
      <c r="C108" s="29"/>
      <c r="D108" s="29"/>
      <c r="E108" s="29"/>
      <c r="F108" s="29"/>
      <c r="G108" s="29"/>
      <c r="H108" s="29"/>
      <c r="I108" s="32" t="s">
        <v>135</v>
      </c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</row>
    <row r="109" spans="1:123" s="11" customFormat="1" ht="15.75">
      <c r="A109" s="29"/>
      <c r="B109" s="29"/>
      <c r="C109" s="29"/>
      <c r="D109" s="29"/>
      <c r="E109" s="29"/>
      <c r="F109" s="29"/>
      <c r="G109" s="29"/>
      <c r="H109" s="29"/>
      <c r="I109" s="32" t="s">
        <v>57</v>
      </c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</row>
    <row r="110" spans="1:123" s="11" customFormat="1" ht="15.75">
      <c r="A110" s="29" t="s">
        <v>45</v>
      </c>
      <c r="B110" s="29"/>
      <c r="C110" s="29"/>
      <c r="D110" s="29"/>
      <c r="E110" s="29"/>
      <c r="F110" s="29"/>
      <c r="G110" s="29"/>
      <c r="H110" s="29"/>
      <c r="I110" s="32" t="s">
        <v>136</v>
      </c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29" t="s">
        <v>138</v>
      </c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30">
        <f>'[1]Лист3'!D9/1000</f>
        <v>210.6</v>
      </c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>
        <f>'[1]Лист3'!$E$9/1000</f>
        <v>214.521</v>
      </c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>
        <f>'[1]Лист3'!$G$9/1000</f>
        <v>218.51500209401712</v>
      </c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</row>
    <row r="111" spans="1:123" s="11" customFormat="1" ht="15.75">
      <c r="A111" s="29"/>
      <c r="B111" s="29"/>
      <c r="C111" s="29"/>
      <c r="D111" s="29"/>
      <c r="E111" s="29"/>
      <c r="F111" s="29"/>
      <c r="G111" s="29"/>
      <c r="H111" s="29"/>
      <c r="I111" s="32" t="s">
        <v>137</v>
      </c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</row>
    <row r="112" spans="1:123" s="11" customFormat="1" ht="15.75">
      <c r="A112" s="29" t="s">
        <v>139</v>
      </c>
      <c r="B112" s="29"/>
      <c r="C112" s="29"/>
      <c r="D112" s="29"/>
      <c r="E112" s="29"/>
      <c r="F112" s="29"/>
      <c r="G112" s="29"/>
      <c r="H112" s="29"/>
      <c r="I112" s="32" t="s">
        <v>140</v>
      </c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29" t="s">
        <v>138</v>
      </c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30">
        <f>BF117+BF118+BF119+BF120</f>
        <v>5.876999999999999</v>
      </c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>
        <f>CB117+CB118+CB119+CB120</f>
        <v>6.1899999999999995</v>
      </c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>
        <f>CX117+CX118+CX119+CX120</f>
        <v>6.504</v>
      </c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</row>
    <row r="113" spans="1:123" s="11" customFormat="1" ht="15.75">
      <c r="A113" s="29"/>
      <c r="B113" s="29"/>
      <c r="C113" s="29"/>
      <c r="D113" s="29"/>
      <c r="E113" s="29"/>
      <c r="F113" s="29"/>
      <c r="G113" s="29"/>
      <c r="H113" s="29"/>
      <c r="I113" s="32" t="s">
        <v>121</v>
      </c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</row>
    <row r="114" spans="1:123" s="11" customFormat="1" ht="15.75">
      <c r="A114" s="29"/>
      <c r="B114" s="29"/>
      <c r="C114" s="29"/>
      <c r="D114" s="29"/>
      <c r="E114" s="29"/>
      <c r="F114" s="29"/>
      <c r="G114" s="29"/>
      <c r="H114" s="29"/>
      <c r="I114" s="32" t="s">
        <v>81</v>
      </c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</row>
    <row r="115" spans="1:123" s="11" customFormat="1" ht="15.75">
      <c r="A115" s="29"/>
      <c r="B115" s="29"/>
      <c r="C115" s="29"/>
      <c r="D115" s="29"/>
      <c r="E115" s="29"/>
      <c r="F115" s="29"/>
      <c r="G115" s="29"/>
      <c r="H115" s="29"/>
      <c r="I115" s="32" t="s">
        <v>122</v>
      </c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</row>
    <row r="116" spans="1:123" s="11" customFormat="1" ht="15.75">
      <c r="A116" s="29"/>
      <c r="B116" s="29"/>
      <c r="C116" s="29"/>
      <c r="D116" s="29"/>
      <c r="E116" s="29"/>
      <c r="F116" s="29"/>
      <c r="G116" s="29"/>
      <c r="H116" s="29"/>
      <c r="I116" s="32" t="s">
        <v>123</v>
      </c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</row>
    <row r="117" spans="1:123" s="11" customFormat="1" ht="15.75">
      <c r="A117" s="29"/>
      <c r="B117" s="29"/>
      <c r="C117" s="29"/>
      <c r="D117" s="29"/>
      <c r="E117" s="29"/>
      <c r="F117" s="29"/>
      <c r="G117" s="29"/>
      <c r="H117" s="29"/>
      <c r="I117" s="32" t="s">
        <v>124</v>
      </c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29" t="s">
        <v>138</v>
      </c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33">
        <v>5.6</v>
      </c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  <c r="BU117" s="33"/>
      <c r="BV117" s="33"/>
      <c r="BW117" s="33"/>
      <c r="BX117" s="33"/>
      <c r="BY117" s="33"/>
      <c r="BZ117" s="33"/>
      <c r="CA117" s="33"/>
      <c r="CB117" s="30">
        <f>'[1]Лист3'!$E$11/1000</f>
        <v>5.91</v>
      </c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>
        <v>6.22</v>
      </c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</row>
    <row r="118" spans="1:123" s="11" customFormat="1" ht="15.75">
      <c r="A118" s="29"/>
      <c r="B118" s="29"/>
      <c r="C118" s="29"/>
      <c r="D118" s="29"/>
      <c r="E118" s="29"/>
      <c r="F118" s="29"/>
      <c r="G118" s="29"/>
      <c r="H118" s="29"/>
      <c r="I118" s="32" t="s">
        <v>125</v>
      </c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29" t="s">
        <v>138</v>
      </c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30">
        <v>0.193</v>
      </c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>
        <f>'[1]Лист3'!$E$12/1000</f>
        <v>0.196</v>
      </c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>
        <v>0.199</v>
      </c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</row>
    <row r="119" spans="1:123" s="11" customFormat="1" ht="15.75">
      <c r="A119" s="29"/>
      <c r="B119" s="29"/>
      <c r="C119" s="29"/>
      <c r="D119" s="29"/>
      <c r="E119" s="29"/>
      <c r="F119" s="29"/>
      <c r="G119" s="29"/>
      <c r="H119" s="29"/>
      <c r="I119" s="32" t="s">
        <v>126</v>
      </c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29" t="s">
        <v>138</v>
      </c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30">
        <f>76/1000</f>
        <v>0.076</v>
      </c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>
        <f>'[1]Лист3'!$E$13/1000</f>
        <v>0.079</v>
      </c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>
        <v>0.082</v>
      </c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</row>
    <row r="120" spans="1:123" s="11" customFormat="1" ht="15.75">
      <c r="A120" s="29"/>
      <c r="B120" s="29"/>
      <c r="C120" s="29"/>
      <c r="D120" s="29"/>
      <c r="E120" s="29"/>
      <c r="F120" s="29"/>
      <c r="G120" s="29"/>
      <c r="H120" s="29"/>
      <c r="I120" s="32" t="s">
        <v>127</v>
      </c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29" t="s">
        <v>138</v>
      </c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30">
        <f>8/1000</f>
        <v>0.008</v>
      </c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>
        <f>'[1]Лист3'!$E$14/1000</f>
        <v>0.005</v>
      </c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>
        <f>3/1000</f>
        <v>0.003</v>
      </c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</row>
    <row r="121" spans="1:123" s="11" customFormat="1" ht="15.75">
      <c r="A121" s="29" t="s">
        <v>141</v>
      </c>
      <c r="B121" s="29"/>
      <c r="C121" s="29"/>
      <c r="D121" s="29"/>
      <c r="E121" s="29"/>
      <c r="F121" s="29"/>
      <c r="G121" s="29"/>
      <c r="H121" s="29"/>
      <c r="I121" s="32" t="s">
        <v>142</v>
      </c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29" t="s">
        <v>138</v>
      </c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30">
        <f>23/1000</f>
        <v>0.023</v>
      </c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>
        <f>13/1000</f>
        <v>0.013</v>
      </c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>
        <f>12/1000</f>
        <v>0.012</v>
      </c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</row>
    <row r="122" spans="1:123" s="11" customFormat="1" ht="15.75">
      <c r="A122" s="29"/>
      <c r="B122" s="29"/>
      <c r="C122" s="29"/>
      <c r="D122" s="29"/>
      <c r="E122" s="29"/>
      <c r="F122" s="29"/>
      <c r="G122" s="29"/>
      <c r="H122" s="29"/>
      <c r="I122" s="32" t="s">
        <v>143</v>
      </c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</row>
    <row r="123" spans="1:123" s="11" customFormat="1" ht="15.75">
      <c r="A123" s="29"/>
      <c r="B123" s="29"/>
      <c r="C123" s="29"/>
      <c r="D123" s="29"/>
      <c r="E123" s="29"/>
      <c r="F123" s="29"/>
      <c r="G123" s="29"/>
      <c r="H123" s="29"/>
      <c r="I123" s="32" t="s">
        <v>144</v>
      </c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/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  <c r="DL123" s="30"/>
      <c r="DM123" s="30"/>
      <c r="DN123" s="30"/>
      <c r="DO123" s="30"/>
      <c r="DP123" s="30"/>
      <c r="DQ123" s="30"/>
      <c r="DR123" s="30"/>
      <c r="DS123" s="30"/>
    </row>
    <row r="124" spans="1:123" s="11" customFormat="1" ht="15.75">
      <c r="A124" s="29"/>
      <c r="B124" s="29"/>
      <c r="C124" s="29"/>
      <c r="D124" s="29"/>
      <c r="E124" s="29"/>
      <c r="F124" s="29"/>
      <c r="G124" s="29"/>
      <c r="H124" s="29"/>
      <c r="I124" s="32" t="s">
        <v>145</v>
      </c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  <c r="DL124" s="30"/>
      <c r="DM124" s="30"/>
      <c r="DN124" s="30"/>
      <c r="DO124" s="30"/>
      <c r="DP124" s="30"/>
      <c r="DQ124" s="30"/>
      <c r="DR124" s="30"/>
      <c r="DS124" s="30"/>
    </row>
    <row r="125" spans="1:123" s="11" customFormat="1" ht="15.75">
      <c r="A125" s="29" t="s">
        <v>49</v>
      </c>
      <c r="B125" s="29"/>
      <c r="C125" s="29"/>
      <c r="D125" s="29"/>
      <c r="E125" s="29"/>
      <c r="F125" s="29"/>
      <c r="G125" s="29"/>
      <c r="H125" s="29"/>
      <c r="I125" s="32" t="s">
        <v>146</v>
      </c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30">
        <f>BF128+BF130</f>
        <v>232273</v>
      </c>
      <c r="BG125" s="30"/>
      <c r="BH125" s="30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>
        <f>CB128+CB130</f>
        <v>236064</v>
      </c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>
        <f>CX128+CX130</f>
        <v>239503</v>
      </c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  <c r="DL125" s="30"/>
      <c r="DM125" s="30"/>
      <c r="DN125" s="30"/>
      <c r="DO125" s="30"/>
      <c r="DP125" s="30"/>
      <c r="DQ125" s="30"/>
      <c r="DR125" s="30"/>
      <c r="DS125" s="30"/>
    </row>
    <row r="126" spans="1:123" s="11" customFormat="1" ht="15.75">
      <c r="A126" s="29"/>
      <c r="B126" s="29"/>
      <c r="C126" s="29"/>
      <c r="D126" s="29"/>
      <c r="E126" s="29"/>
      <c r="F126" s="29"/>
      <c r="G126" s="29"/>
      <c r="H126" s="29"/>
      <c r="I126" s="32" t="s">
        <v>147</v>
      </c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0"/>
      <c r="DN126" s="30"/>
      <c r="DO126" s="30"/>
      <c r="DP126" s="30"/>
      <c r="DQ126" s="30"/>
      <c r="DR126" s="30"/>
      <c r="DS126" s="30"/>
    </row>
    <row r="127" spans="1:123" s="11" customFormat="1" ht="15.75">
      <c r="A127" s="29"/>
      <c r="B127" s="29"/>
      <c r="C127" s="29"/>
      <c r="D127" s="29"/>
      <c r="E127" s="29"/>
      <c r="F127" s="29"/>
      <c r="G127" s="29"/>
      <c r="H127" s="29"/>
      <c r="I127" s="32" t="s">
        <v>57</v>
      </c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</row>
    <row r="128" spans="1:123" s="11" customFormat="1" ht="15.75">
      <c r="A128" s="29" t="s">
        <v>50</v>
      </c>
      <c r="B128" s="29"/>
      <c r="C128" s="29"/>
      <c r="D128" s="29"/>
      <c r="E128" s="29"/>
      <c r="F128" s="29"/>
      <c r="G128" s="29"/>
      <c r="H128" s="29"/>
      <c r="I128" s="32" t="s">
        <v>148</v>
      </c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29" t="s">
        <v>149</v>
      </c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30">
        <f>'[1]Лист3'!$D$18</f>
        <v>214550</v>
      </c>
      <c r="BG128" s="30"/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>
        <f>'[1]Лист3'!$E$18</f>
        <v>218032</v>
      </c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0"/>
      <c r="CW128" s="30"/>
      <c r="CX128" s="30">
        <v>221571</v>
      </c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0"/>
      <c r="DN128" s="30"/>
      <c r="DO128" s="30"/>
      <c r="DP128" s="30"/>
      <c r="DQ128" s="30"/>
      <c r="DR128" s="30"/>
      <c r="DS128" s="30"/>
    </row>
    <row r="129" spans="1:123" s="11" customFormat="1" ht="15.75">
      <c r="A129" s="29"/>
      <c r="B129" s="29"/>
      <c r="C129" s="29"/>
      <c r="D129" s="29"/>
      <c r="E129" s="29"/>
      <c r="F129" s="29"/>
      <c r="G129" s="29"/>
      <c r="H129" s="29"/>
      <c r="I129" s="32" t="s">
        <v>137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30"/>
      <c r="DS129" s="30"/>
    </row>
    <row r="130" spans="1:123" s="11" customFormat="1" ht="15.75">
      <c r="A130" s="29" t="s">
        <v>51</v>
      </c>
      <c r="B130" s="29"/>
      <c r="C130" s="29"/>
      <c r="D130" s="29"/>
      <c r="E130" s="29"/>
      <c r="F130" s="29"/>
      <c r="G130" s="29"/>
      <c r="H130" s="29"/>
      <c r="I130" s="32" t="s">
        <v>150</v>
      </c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29" t="s">
        <v>149</v>
      </c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30">
        <f>BF135+BF136+BF137+BF138</f>
        <v>17723</v>
      </c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>
        <f>CB135+CB136+CB137+CB138</f>
        <v>18032</v>
      </c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>
        <v>17932</v>
      </c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0"/>
      <c r="DN130" s="30"/>
      <c r="DO130" s="30"/>
      <c r="DP130" s="30"/>
      <c r="DQ130" s="30"/>
      <c r="DR130" s="30"/>
      <c r="DS130" s="30"/>
    </row>
    <row r="131" spans="1:123" s="11" customFormat="1" ht="15.75">
      <c r="A131" s="29"/>
      <c r="B131" s="29"/>
      <c r="C131" s="29"/>
      <c r="D131" s="29"/>
      <c r="E131" s="29"/>
      <c r="F131" s="29"/>
      <c r="G131" s="29"/>
      <c r="H131" s="29"/>
      <c r="I131" s="32" t="s">
        <v>121</v>
      </c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0"/>
      <c r="DQ131" s="30"/>
      <c r="DR131" s="30"/>
      <c r="DS131" s="30"/>
    </row>
    <row r="132" spans="1:123" s="11" customFormat="1" ht="15.75">
      <c r="A132" s="29"/>
      <c r="B132" s="29"/>
      <c r="C132" s="29"/>
      <c r="D132" s="29"/>
      <c r="E132" s="29"/>
      <c r="F132" s="29"/>
      <c r="G132" s="29"/>
      <c r="H132" s="29"/>
      <c r="I132" s="32" t="s">
        <v>81</v>
      </c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</row>
    <row r="133" spans="1:123" s="11" customFormat="1" ht="15.75">
      <c r="A133" s="29"/>
      <c r="B133" s="29"/>
      <c r="C133" s="29"/>
      <c r="D133" s="29"/>
      <c r="E133" s="29"/>
      <c r="F133" s="29"/>
      <c r="G133" s="29"/>
      <c r="H133" s="29"/>
      <c r="I133" s="32" t="s">
        <v>122</v>
      </c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</row>
    <row r="134" spans="1:123" s="11" customFormat="1" ht="15.75">
      <c r="A134" s="29"/>
      <c r="B134" s="29"/>
      <c r="C134" s="29"/>
      <c r="D134" s="29"/>
      <c r="E134" s="29"/>
      <c r="F134" s="29"/>
      <c r="G134" s="29"/>
      <c r="H134" s="29"/>
      <c r="I134" s="32" t="s">
        <v>123</v>
      </c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</row>
    <row r="135" spans="1:123" s="11" customFormat="1" ht="15.75">
      <c r="A135" s="29"/>
      <c r="B135" s="29"/>
      <c r="C135" s="29"/>
      <c r="D135" s="29"/>
      <c r="E135" s="29"/>
      <c r="F135" s="29"/>
      <c r="G135" s="29"/>
      <c r="H135" s="29"/>
      <c r="I135" s="32" t="s">
        <v>124</v>
      </c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29" t="s">
        <v>149</v>
      </c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30">
        <f>'[1]Лист3'!D20</f>
        <v>17128</v>
      </c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>
        <f>'[1]Лист3'!E20</f>
        <v>16989</v>
      </c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>
        <v>17330</v>
      </c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</row>
    <row r="136" spans="1:123" s="11" customFormat="1" ht="15.75">
      <c r="A136" s="29"/>
      <c r="B136" s="29"/>
      <c r="C136" s="29"/>
      <c r="D136" s="29"/>
      <c r="E136" s="29"/>
      <c r="F136" s="29"/>
      <c r="G136" s="29"/>
      <c r="H136" s="29"/>
      <c r="I136" s="32" t="s">
        <v>125</v>
      </c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29" t="s">
        <v>149</v>
      </c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30">
        <f>'[1]Лист3'!D21</f>
        <v>434</v>
      </c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>
        <f>'[1]Лист3'!E21</f>
        <v>720</v>
      </c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>
        <v>440</v>
      </c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</row>
    <row r="137" spans="1:123" s="11" customFormat="1" ht="15.75">
      <c r="A137" s="29"/>
      <c r="B137" s="29"/>
      <c r="C137" s="29"/>
      <c r="D137" s="29"/>
      <c r="E137" s="29"/>
      <c r="F137" s="29"/>
      <c r="G137" s="29"/>
      <c r="H137" s="29"/>
      <c r="I137" s="32" t="s">
        <v>126</v>
      </c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29" t="s">
        <v>149</v>
      </c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30">
        <f>'[1]Лист3'!D22</f>
        <v>146</v>
      </c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>
        <f>'[1]Лист3'!E22</f>
        <v>300</v>
      </c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>
        <v>147</v>
      </c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</row>
    <row r="138" spans="1:123" s="11" customFormat="1" ht="15.75">
      <c r="A138" s="29"/>
      <c r="B138" s="29"/>
      <c r="C138" s="29"/>
      <c r="D138" s="29"/>
      <c r="E138" s="29"/>
      <c r="F138" s="29"/>
      <c r="G138" s="29"/>
      <c r="H138" s="29"/>
      <c r="I138" s="32" t="s">
        <v>127</v>
      </c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29" t="s">
        <v>149</v>
      </c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30">
        <f>'[1]Лист3'!D23</f>
        <v>15</v>
      </c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>
        <f>'[1]Лист3'!E23</f>
        <v>23</v>
      </c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>
        <v>15</v>
      </c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</row>
    <row r="139" spans="1:123" s="11" customFormat="1" ht="15.75">
      <c r="A139" s="29" t="s">
        <v>54</v>
      </c>
      <c r="B139" s="29"/>
      <c r="C139" s="29"/>
      <c r="D139" s="29"/>
      <c r="E139" s="29"/>
      <c r="F139" s="29"/>
      <c r="G139" s="29"/>
      <c r="H139" s="29"/>
      <c r="I139" s="32" t="s">
        <v>151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29" t="s">
        <v>149</v>
      </c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30">
        <f>BF125</f>
        <v>232273</v>
      </c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>
        <f>CB125</f>
        <v>236064</v>
      </c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>
        <f>CX125</f>
        <v>239503</v>
      </c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</row>
    <row r="140" spans="1:123" s="11" customFormat="1" ht="15.75">
      <c r="A140" s="29" t="s">
        <v>64</v>
      </c>
      <c r="B140" s="29"/>
      <c r="C140" s="29"/>
      <c r="D140" s="29"/>
      <c r="E140" s="29"/>
      <c r="F140" s="29"/>
      <c r="G140" s="29"/>
      <c r="H140" s="29"/>
      <c r="I140" s="32" t="s">
        <v>55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29" t="s">
        <v>40</v>
      </c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30">
        <v>567449.48</v>
      </c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>
        <v>568443.75</v>
      </c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>
        <f>'[6]Проверка'!$B$53/1000</f>
        <v>809740.39</v>
      </c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</row>
    <row r="141" spans="1:123" s="11" customFormat="1" ht="15.75">
      <c r="A141" s="29"/>
      <c r="B141" s="29"/>
      <c r="C141" s="29"/>
      <c r="D141" s="29"/>
      <c r="E141" s="29"/>
      <c r="F141" s="29"/>
      <c r="G141" s="29"/>
      <c r="H141" s="29"/>
      <c r="I141" s="32" t="s">
        <v>152</v>
      </c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  <c r="DL141" s="30"/>
      <c r="DM141" s="30"/>
      <c r="DN141" s="30"/>
      <c r="DO141" s="30"/>
      <c r="DP141" s="30"/>
      <c r="DQ141" s="30"/>
      <c r="DR141" s="30"/>
      <c r="DS141" s="30"/>
    </row>
    <row r="142" spans="1:123" s="11" customFormat="1" ht="15.75">
      <c r="A142" s="29" t="s">
        <v>153</v>
      </c>
      <c r="B142" s="29"/>
      <c r="C142" s="29"/>
      <c r="D142" s="29"/>
      <c r="E142" s="29"/>
      <c r="F142" s="29"/>
      <c r="G142" s="29"/>
      <c r="H142" s="29"/>
      <c r="I142" s="32" t="s">
        <v>65</v>
      </c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  <c r="DL142" s="30"/>
      <c r="DM142" s="30"/>
      <c r="DN142" s="30"/>
      <c r="DO142" s="30"/>
      <c r="DP142" s="30"/>
      <c r="DQ142" s="30"/>
      <c r="DR142" s="30"/>
      <c r="DS142" s="30"/>
    </row>
    <row r="143" spans="1:123" s="11" customFormat="1" ht="15.75">
      <c r="A143" s="29"/>
      <c r="B143" s="29"/>
      <c r="C143" s="29"/>
      <c r="D143" s="29"/>
      <c r="E143" s="29"/>
      <c r="F143" s="29"/>
      <c r="G143" s="29"/>
      <c r="H143" s="29"/>
      <c r="I143" s="32" t="s">
        <v>171</v>
      </c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  <c r="DL143" s="30"/>
      <c r="DM143" s="30"/>
      <c r="DN143" s="30"/>
      <c r="DO143" s="30"/>
      <c r="DP143" s="30"/>
      <c r="DQ143" s="30"/>
      <c r="DR143" s="30"/>
      <c r="DS143" s="30"/>
    </row>
    <row r="144" spans="1:123" s="11" customFormat="1" ht="15.75">
      <c r="A144" s="29"/>
      <c r="B144" s="29"/>
      <c r="C144" s="29"/>
      <c r="D144" s="29"/>
      <c r="E144" s="29"/>
      <c r="F144" s="29"/>
      <c r="G144" s="29"/>
      <c r="H144" s="29"/>
      <c r="I144" s="32" t="s">
        <v>66</v>
      </c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/>
      <c r="DK144" s="30"/>
      <c r="DL144" s="30"/>
      <c r="DM144" s="30"/>
      <c r="DN144" s="30"/>
      <c r="DO144" s="30"/>
      <c r="DP144" s="30"/>
      <c r="DQ144" s="30"/>
      <c r="DR144" s="30"/>
      <c r="DS144" s="30"/>
    </row>
    <row r="145" spans="1:123" s="11" customFormat="1" ht="15.75">
      <c r="A145" s="29" t="s">
        <v>154</v>
      </c>
      <c r="B145" s="29"/>
      <c r="C145" s="29"/>
      <c r="D145" s="29"/>
      <c r="E145" s="29"/>
      <c r="F145" s="29"/>
      <c r="G145" s="29"/>
      <c r="H145" s="29"/>
      <c r="I145" s="32" t="s">
        <v>67</v>
      </c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29" t="s">
        <v>69</v>
      </c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65">
        <v>362</v>
      </c>
      <c r="BG145" s="65"/>
      <c r="BH145" s="65"/>
      <c r="BI145" s="65"/>
      <c r="BJ145" s="65"/>
      <c r="BK145" s="65"/>
      <c r="BL145" s="65"/>
      <c r="BM145" s="65"/>
      <c r="BN145" s="65"/>
      <c r="BO145" s="65"/>
      <c r="BP145" s="65"/>
      <c r="BQ145" s="65"/>
      <c r="BR145" s="65"/>
      <c r="BS145" s="65"/>
      <c r="BT145" s="65"/>
      <c r="BU145" s="65"/>
      <c r="BV145" s="65"/>
      <c r="BW145" s="65"/>
      <c r="BX145" s="65"/>
      <c r="BY145" s="65"/>
      <c r="BZ145" s="65"/>
      <c r="CA145" s="65"/>
      <c r="CB145" s="65">
        <v>385</v>
      </c>
      <c r="CC145" s="65"/>
      <c r="CD145" s="65"/>
      <c r="CE145" s="65"/>
      <c r="CF145" s="65"/>
      <c r="CG145" s="65"/>
      <c r="CH145" s="65"/>
      <c r="CI145" s="65"/>
      <c r="CJ145" s="65"/>
      <c r="CK145" s="65"/>
      <c r="CL145" s="65"/>
      <c r="CM145" s="65"/>
      <c r="CN145" s="65"/>
      <c r="CO145" s="65"/>
      <c r="CP145" s="65"/>
      <c r="CQ145" s="65"/>
      <c r="CR145" s="65"/>
      <c r="CS145" s="65"/>
      <c r="CT145" s="65"/>
      <c r="CU145" s="65"/>
      <c r="CV145" s="65"/>
      <c r="CW145" s="65"/>
      <c r="CX145" s="65">
        <v>385</v>
      </c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</row>
    <row r="146" spans="1:123" s="11" customFormat="1" ht="15.75">
      <c r="A146" s="29"/>
      <c r="B146" s="29"/>
      <c r="C146" s="29"/>
      <c r="D146" s="29"/>
      <c r="E146" s="29"/>
      <c r="F146" s="29"/>
      <c r="G146" s="29"/>
      <c r="H146" s="29"/>
      <c r="I146" s="32" t="s">
        <v>68</v>
      </c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65"/>
      <c r="BG146" s="65"/>
      <c r="BH146" s="65"/>
      <c r="BI146" s="65"/>
      <c r="BJ146" s="65"/>
      <c r="BK146" s="65"/>
      <c r="BL146" s="65"/>
      <c r="BM146" s="65"/>
      <c r="BN146" s="65"/>
      <c r="BO146" s="65"/>
      <c r="BP146" s="65"/>
      <c r="BQ146" s="65"/>
      <c r="BR146" s="65"/>
      <c r="BS146" s="65"/>
      <c r="BT146" s="65"/>
      <c r="BU146" s="65"/>
      <c r="BV146" s="65"/>
      <c r="BW146" s="65"/>
      <c r="BX146" s="65"/>
      <c r="BY146" s="65"/>
      <c r="BZ146" s="65"/>
      <c r="CA146" s="65"/>
      <c r="CB146" s="65"/>
      <c r="CC146" s="65"/>
      <c r="CD146" s="65"/>
      <c r="CE146" s="65"/>
      <c r="CF146" s="65"/>
      <c r="CG146" s="65"/>
      <c r="CH146" s="65"/>
      <c r="CI146" s="65"/>
      <c r="CJ146" s="65"/>
      <c r="CK146" s="65"/>
      <c r="CL146" s="65"/>
      <c r="CM146" s="65"/>
      <c r="CN146" s="65"/>
      <c r="CO146" s="65"/>
      <c r="CP146" s="65"/>
      <c r="CQ146" s="65"/>
      <c r="CR146" s="65"/>
      <c r="CS146" s="65"/>
      <c r="CT146" s="65"/>
      <c r="CU146" s="65"/>
      <c r="CV146" s="65"/>
      <c r="CW146" s="6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</row>
    <row r="147" spans="1:123" s="11" customFormat="1" ht="15.75">
      <c r="A147" s="29" t="s">
        <v>155</v>
      </c>
      <c r="B147" s="29"/>
      <c r="C147" s="29"/>
      <c r="D147" s="29"/>
      <c r="E147" s="29"/>
      <c r="F147" s="29"/>
      <c r="G147" s="29"/>
      <c r="H147" s="29"/>
      <c r="I147" s="32" t="s">
        <v>70</v>
      </c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29" t="s">
        <v>40</v>
      </c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30">
        <v>32.76</v>
      </c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>
        <v>32.46</v>
      </c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>
        <v>38.54</v>
      </c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</row>
    <row r="148" spans="1:123" s="11" customFormat="1" ht="15.75">
      <c r="A148" s="29"/>
      <c r="B148" s="29"/>
      <c r="C148" s="29"/>
      <c r="D148" s="29"/>
      <c r="E148" s="29"/>
      <c r="F148" s="29"/>
      <c r="G148" s="29"/>
      <c r="H148" s="29"/>
      <c r="I148" s="32" t="s">
        <v>71</v>
      </c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29" t="s">
        <v>72</v>
      </c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</row>
    <row r="149" spans="1:123" s="11" customFormat="1" ht="15.75">
      <c r="A149" s="29" t="s">
        <v>156</v>
      </c>
      <c r="B149" s="29"/>
      <c r="C149" s="29"/>
      <c r="D149" s="29"/>
      <c r="E149" s="29"/>
      <c r="F149" s="29"/>
      <c r="G149" s="29"/>
      <c r="H149" s="29"/>
      <c r="I149" s="32" t="s">
        <v>73</v>
      </c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66" t="s">
        <v>265</v>
      </c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 t="s">
        <v>265</v>
      </c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 t="s">
        <v>265</v>
      </c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</row>
    <row r="150" spans="1:123" s="11" customFormat="1" ht="15.75">
      <c r="A150" s="29"/>
      <c r="B150" s="29"/>
      <c r="C150" s="29"/>
      <c r="D150" s="29"/>
      <c r="E150" s="29"/>
      <c r="F150" s="29"/>
      <c r="G150" s="29"/>
      <c r="H150" s="29"/>
      <c r="I150" s="32" t="s">
        <v>74</v>
      </c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</row>
    <row r="151" spans="1:123" s="11" customFormat="1" ht="15.75">
      <c r="A151" s="29"/>
      <c r="B151" s="29"/>
      <c r="C151" s="29"/>
      <c r="D151" s="29"/>
      <c r="E151" s="29"/>
      <c r="F151" s="29"/>
      <c r="G151" s="29"/>
      <c r="H151" s="29"/>
      <c r="I151" s="32" t="s">
        <v>75</v>
      </c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</row>
    <row r="152" spans="1:123" s="11" customFormat="1" ht="15.75">
      <c r="A152" s="29" t="s">
        <v>157</v>
      </c>
      <c r="B152" s="29"/>
      <c r="C152" s="29"/>
      <c r="D152" s="29"/>
      <c r="E152" s="29"/>
      <c r="F152" s="29"/>
      <c r="G152" s="29"/>
      <c r="H152" s="29"/>
      <c r="I152" s="32" t="s">
        <v>158</v>
      </c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29" t="s">
        <v>40</v>
      </c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30">
        <v>104701.38</v>
      </c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>
        <v>84802.8</v>
      </c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>
        <v>140201.6</v>
      </c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</row>
    <row r="153" spans="1:123" s="11" customFormat="1" ht="15.75">
      <c r="A153" s="29" t="s">
        <v>159</v>
      </c>
      <c r="B153" s="29"/>
      <c r="C153" s="29"/>
      <c r="D153" s="29"/>
      <c r="E153" s="29"/>
      <c r="F153" s="29"/>
      <c r="G153" s="29"/>
      <c r="H153" s="29"/>
      <c r="I153" s="32" t="s">
        <v>160</v>
      </c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29" t="s">
        <v>40</v>
      </c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30">
        <v>66407.54</v>
      </c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>
        <v>67001.65</v>
      </c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>
        <v>70000</v>
      </c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</row>
    <row r="154" spans="1:123" s="11" customFormat="1" ht="15.75">
      <c r="A154" s="29" t="s">
        <v>161</v>
      </c>
      <c r="B154" s="29"/>
      <c r="C154" s="29"/>
      <c r="D154" s="29"/>
      <c r="E154" s="29"/>
      <c r="F154" s="29"/>
      <c r="G154" s="29"/>
      <c r="H154" s="29"/>
      <c r="I154" s="32" t="s">
        <v>162</v>
      </c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29" t="s">
        <v>40</v>
      </c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30">
        <v>26181.04</v>
      </c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>
        <v>14697.57</v>
      </c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>
        <f>'[7]9 мес. и 2015 (4)'!$H$86-'[7]9 мес. и 2015 (4)'!$H$79-'[7]9 мес. и 2015 (4)'!$H$70</f>
        <v>63191.3425</v>
      </c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</row>
    <row r="155" spans="1:123" s="11" customFormat="1" ht="15.75">
      <c r="A155" s="29" t="s">
        <v>163</v>
      </c>
      <c r="B155" s="29"/>
      <c r="C155" s="29"/>
      <c r="D155" s="29"/>
      <c r="E155" s="29"/>
      <c r="F155" s="29"/>
      <c r="G155" s="29"/>
      <c r="H155" s="29"/>
      <c r="I155" s="32" t="s">
        <v>43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29" t="s">
        <v>40</v>
      </c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30">
        <v>13987</v>
      </c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</row>
    <row r="156" spans="1:123" s="11" customFormat="1" ht="15.75">
      <c r="A156" s="29" t="s">
        <v>164</v>
      </c>
      <c r="B156" s="29"/>
      <c r="C156" s="29"/>
      <c r="D156" s="29"/>
      <c r="E156" s="29"/>
      <c r="F156" s="29"/>
      <c r="G156" s="29"/>
      <c r="H156" s="29"/>
      <c r="I156" s="32" t="s">
        <v>46</v>
      </c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29" t="s">
        <v>48</v>
      </c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</row>
    <row r="157" spans="1:123" s="11" customFormat="1" ht="15.75">
      <c r="A157" s="29"/>
      <c r="B157" s="29"/>
      <c r="C157" s="29"/>
      <c r="D157" s="29"/>
      <c r="E157" s="29"/>
      <c r="F157" s="29"/>
      <c r="G157" s="29"/>
      <c r="H157" s="29"/>
      <c r="I157" s="32" t="s">
        <v>47</v>
      </c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</row>
    <row r="158" spans="1:123" s="11" customFormat="1" ht="15.75">
      <c r="A158" s="29"/>
      <c r="B158" s="29"/>
      <c r="C158" s="29"/>
      <c r="D158" s="29"/>
      <c r="E158" s="29"/>
      <c r="F158" s="29"/>
      <c r="G158" s="29"/>
      <c r="H158" s="29"/>
      <c r="I158" s="32" t="s">
        <v>165</v>
      </c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</row>
    <row r="159" spans="1:123" s="11" customFormat="1" ht="15.75">
      <c r="A159" s="29" t="s">
        <v>166</v>
      </c>
      <c r="B159" s="29"/>
      <c r="C159" s="29"/>
      <c r="D159" s="29"/>
      <c r="E159" s="29"/>
      <c r="F159" s="29"/>
      <c r="G159" s="29"/>
      <c r="H159" s="29"/>
      <c r="I159" s="32" t="s">
        <v>62</v>
      </c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1" t="s">
        <v>265</v>
      </c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 t="s">
        <v>265</v>
      </c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 t="s">
        <v>265</v>
      </c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</row>
    <row r="160" spans="1:123" s="11" customFormat="1" ht="15.75">
      <c r="A160" s="29"/>
      <c r="B160" s="29"/>
      <c r="C160" s="29"/>
      <c r="D160" s="29"/>
      <c r="E160" s="29"/>
      <c r="F160" s="29"/>
      <c r="G160" s="29"/>
      <c r="H160" s="29"/>
      <c r="I160" s="32" t="s">
        <v>63</v>
      </c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</row>
    <row r="161" spans="1:123" s="11" customFormat="1" ht="15.75">
      <c r="A161" s="29"/>
      <c r="B161" s="29"/>
      <c r="C161" s="29"/>
      <c r="D161" s="29"/>
      <c r="E161" s="29"/>
      <c r="F161" s="29"/>
      <c r="G161" s="29"/>
      <c r="H161" s="29"/>
      <c r="I161" s="32" t="s">
        <v>167</v>
      </c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</row>
    <row r="162" spans="1:123" s="11" customFormat="1" ht="15.75">
      <c r="A162" s="29"/>
      <c r="B162" s="29"/>
      <c r="C162" s="29"/>
      <c r="D162" s="29"/>
      <c r="E162" s="29"/>
      <c r="F162" s="29"/>
      <c r="G162" s="29"/>
      <c r="H162" s="29"/>
      <c r="I162" s="32" t="s">
        <v>168</v>
      </c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</row>
    <row r="163" spans="1:123" s="11" customFormat="1" ht="15.75">
      <c r="A163" s="29"/>
      <c r="B163" s="29"/>
      <c r="C163" s="29"/>
      <c r="D163" s="29"/>
      <c r="E163" s="29"/>
      <c r="F163" s="29"/>
      <c r="G163" s="29"/>
      <c r="H163" s="29"/>
      <c r="I163" s="32" t="s">
        <v>169</v>
      </c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</row>
    <row r="164" spans="1:123" ht="15.7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</row>
    <row r="165" spans="1:123" s="12" customFormat="1" ht="11.25">
      <c r="A165" s="17" t="s">
        <v>172</v>
      </c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</row>
  </sheetData>
  <sheetProtection/>
  <mergeCells count="659">
    <mergeCell ref="A5:DS5"/>
    <mergeCell ref="A7:H7"/>
    <mergeCell ref="I7:AO7"/>
    <mergeCell ref="AP7:BE7"/>
    <mergeCell ref="BF7:CA7"/>
    <mergeCell ref="CB7:CW7"/>
    <mergeCell ref="CX7:DS7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I13:AO13"/>
    <mergeCell ref="CB13:CW14"/>
    <mergeCell ref="CX13:DS14"/>
    <mergeCell ref="I12:AO12"/>
    <mergeCell ref="I10:AO10"/>
    <mergeCell ref="I11:AO11"/>
    <mergeCell ref="I14:AO14"/>
    <mergeCell ref="CX12:DS12"/>
    <mergeCell ref="CX10:DS11"/>
    <mergeCell ref="I15:AO15"/>
    <mergeCell ref="A54:H54"/>
    <mergeCell ref="I54:AO54"/>
    <mergeCell ref="AP54:BE54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BF53:CA53"/>
    <mergeCell ref="CB53:CW53"/>
    <mergeCell ref="I17:AO17"/>
    <mergeCell ref="I18:AO18"/>
    <mergeCell ref="A17:H17"/>
    <mergeCell ref="CX52:DS52"/>
    <mergeCell ref="I19:AO19"/>
    <mergeCell ref="I20:AO20"/>
    <mergeCell ref="I21:AO21"/>
    <mergeCell ref="I22:AO22"/>
    <mergeCell ref="I23:AO23"/>
    <mergeCell ref="BF51:CA51"/>
    <mergeCell ref="I24:AO24"/>
    <mergeCell ref="I25:AO25"/>
    <mergeCell ref="I34:AO34"/>
    <mergeCell ref="CB51:CW51"/>
    <mergeCell ref="A52:H52"/>
    <mergeCell ref="I52:AO52"/>
    <mergeCell ref="AP52:BE52"/>
    <mergeCell ref="BF52:CA52"/>
    <mergeCell ref="CB52:CW52"/>
    <mergeCell ref="A51:H51"/>
    <mergeCell ref="I51:AO51"/>
    <mergeCell ref="AP51:BE51"/>
    <mergeCell ref="CX51:DS51"/>
    <mergeCell ref="CX45:DS49"/>
    <mergeCell ref="I47:AO47"/>
    <mergeCell ref="I48:AO48"/>
    <mergeCell ref="I49:AO49"/>
    <mergeCell ref="A50:H50"/>
    <mergeCell ref="I50:AO50"/>
    <mergeCell ref="AP50:BE50"/>
    <mergeCell ref="BF50:CA50"/>
    <mergeCell ref="CB50:CW50"/>
    <mergeCell ref="CX50:DS50"/>
    <mergeCell ref="I45:AO45"/>
    <mergeCell ref="A45:H49"/>
    <mergeCell ref="AP45:BE49"/>
    <mergeCell ref="BF45:CA49"/>
    <mergeCell ref="CB45:CW49"/>
    <mergeCell ref="I46:AO46"/>
    <mergeCell ref="A44:H44"/>
    <mergeCell ref="I44:AO44"/>
    <mergeCell ref="AP44:BE44"/>
    <mergeCell ref="BF44:CA44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2:H42"/>
    <mergeCell ref="I42:AO42"/>
    <mergeCell ref="AP42:BE42"/>
    <mergeCell ref="BF42:CA42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0:H40"/>
    <mergeCell ref="I40:AO40"/>
    <mergeCell ref="AP40:BE40"/>
    <mergeCell ref="BF40:CA40"/>
    <mergeCell ref="CB40:CW40"/>
    <mergeCell ref="CX40:DS40"/>
    <mergeCell ref="CX34:DS38"/>
    <mergeCell ref="I36:AO36"/>
    <mergeCell ref="I37:AO37"/>
    <mergeCell ref="I38:AO38"/>
    <mergeCell ref="A39:H39"/>
    <mergeCell ref="I39:AO39"/>
    <mergeCell ref="AP39:BE39"/>
    <mergeCell ref="BF39:CA39"/>
    <mergeCell ref="CB39:CW39"/>
    <mergeCell ref="CX39:DS39"/>
    <mergeCell ref="A34:H38"/>
    <mergeCell ref="AP34:BE38"/>
    <mergeCell ref="BF34:CA38"/>
    <mergeCell ref="CB34:CW38"/>
    <mergeCell ref="I35:AO35"/>
    <mergeCell ref="A33:H33"/>
    <mergeCell ref="I33:AO33"/>
    <mergeCell ref="AP33:BE33"/>
    <mergeCell ref="BF33:CA33"/>
    <mergeCell ref="CB33:CW33"/>
    <mergeCell ref="CX33:DS33"/>
    <mergeCell ref="A32:H32"/>
    <mergeCell ref="I32:AO32"/>
    <mergeCell ref="AP32:BE32"/>
    <mergeCell ref="BF32:CA32"/>
    <mergeCell ref="CB32:CW32"/>
    <mergeCell ref="CX32:DS32"/>
    <mergeCell ref="A31:H31"/>
    <mergeCell ref="I31:AO31"/>
    <mergeCell ref="AP31:BE31"/>
    <mergeCell ref="BF31:CA31"/>
    <mergeCell ref="CB31:CW31"/>
    <mergeCell ref="CX31:DS31"/>
    <mergeCell ref="CB29:CW29"/>
    <mergeCell ref="CX29:DS29"/>
    <mergeCell ref="A30:H30"/>
    <mergeCell ref="I30:AO30"/>
    <mergeCell ref="AP30:BE30"/>
    <mergeCell ref="BF30:CA30"/>
    <mergeCell ref="CB30:CW30"/>
    <mergeCell ref="CX30:DS30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B16:CW16"/>
    <mergeCell ref="A20:H20"/>
    <mergeCell ref="AP20:BE20"/>
    <mergeCell ref="BF20:CA20"/>
    <mergeCell ref="CB20:CW20"/>
    <mergeCell ref="CX20:DS20"/>
    <mergeCell ref="CB17:CW17"/>
    <mergeCell ref="CX17:DS17"/>
    <mergeCell ref="A18:H18"/>
    <mergeCell ref="AP18:BE18"/>
    <mergeCell ref="BF18:CA18"/>
    <mergeCell ref="A21:H21"/>
    <mergeCell ref="AP21:BE21"/>
    <mergeCell ref="BF21:CA21"/>
    <mergeCell ref="CB21:CW21"/>
    <mergeCell ref="CX21:DS21"/>
    <mergeCell ref="A19:H19"/>
    <mergeCell ref="AP19:BE19"/>
    <mergeCell ref="BF19:CA19"/>
    <mergeCell ref="CB19:CW19"/>
    <mergeCell ref="CX19:DS19"/>
    <mergeCell ref="A28:H28"/>
    <mergeCell ref="AP28:BE28"/>
    <mergeCell ref="BF28:CA28"/>
    <mergeCell ref="CB28:CW28"/>
    <mergeCell ref="CX28:DS28"/>
    <mergeCell ref="A22:H27"/>
    <mergeCell ref="AP22:BE27"/>
    <mergeCell ref="BF22:CA27"/>
    <mergeCell ref="CB22:CW27"/>
    <mergeCell ref="CX22:DS27"/>
    <mergeCell ref="A55:H55"/>
    <mergeCell ref="I55:AO55"/>
    <mergeCell ref="AP55:BE55"/>
    <mergeCell ref="BF55:CA55"/>
    <mergeCell ref="CB55:CW55"/>
    <mergeCell ref="CX55:DS55"/>
    <mergeCell ref="CX56:DS61"/>
    <mergeCell ref="I59:AO59"/>
    <mergeCell ref="I58:AO58"/>
    <mergeCell ref="I57:AO57"/>
    <mergeCell ref="I56:AO56"/>
    <mergeCell ref="CX54:DS54"/>
    <mergeCell ref="CB54:CW54"/>
    <mergeCell ref="I61:AO61"/>
    <mergeCell ref="A56:H61"/>
    <mergeCell ref="AP56:BE61"/>
    <mergeCell ref="BF56:CA61"/>
    <mergeCell ref="CB56:CW61"/>
    <mergeCell ref="I60:AO60"/>
    <mergeCell ref="A62:H62"/>
    <mergeCell ref="I62:AO62"/>
    <mergeCell ref="AP62:BE62"/>
    <mergeCell ref="BF62:CA62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4:H64"/>
    <mergeCell ref="I64:AO64"/>
    <mergeCell ref="AP64:BE64"/>
    <mergeCell ref="BF64:CA64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6:H66"/>
    <mergeCell ref="I66:AO66"/>
    <mergeCell ref="AP66:BE66"/>
    <mergeCell ref="BF66:CA66"/>
    <mergeCell ref="CB66:CW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8:H69"/>
    <mergeCell ref="AP68:BE69"/>
    <mergeCell ref="BF68:CA69"/>
    <mergeCell ref="CB68:CW69"/>
    <mergeCell ref="I68:AO68"/>
    <mergeCell ref="A70:H70"/>
    <mergeCell ref="I70:AO70"/>
    <mergeCell ref="AP70:BE70"/>
    <mergeCell ref="BF70:CA70"/>
    <mergeCell ref="CB70:CW70"/>
    <mergeCell ref="CX70:DS70"/>
    <mergeCell ref="A71:H71"/>
    <mergeCell ref="I71:AO71"/>
    <mergeCell ref="AP71:BE71"/>
    <mergeCell ref="BF71:CA71"/>
    <mergeCell ref="CB71:CW71"/>
    <mergeCell ref="CX71:DS71"/>
    <mergeCell ref="A72:H72"/>
    <mergeCell ref="I72:AO72"/>
    <mergeCell ref="AP72:BE72"/>
    <mergeCell ref="BF72:CA72"/>
    <mergeCell ref="CB72:CW72"/>
    <mergeCell ref="CX72:DS72"/>
    <mergeCell ref="A73:H73"/>
    <mergeCell ref="I73:AO73"/>
    <mergeCell ref="AP73:BE73"/>
    <mergeCell ref="BF73:CA73"/>
    <mergeCell ref="CB73:CW73"/>
    <mergeCell ref="CX73:DS73"/>
    <mergeCell ref="A74:H74"/>
    <mergeCell ref="I74:AO74"/>
    <mergeCell ref="AP74:BE74"/>
    <mergeCell ref="BF74:CA74"/>
    <mergeCell ref="CB74:CW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6:H77"/>
    <mergeCell ref="AP76:BE77"/>
    <mergeCell ref="BF76:CA77"/>
    <mergeCell ref="CB76:CW77"/>
    <mergeCell ref="I76:AO76"/>
    <mergeCell ref="A78:H78"/>
    <mergeCell ref="I78:AO78"/>
    <mergeCell ref="AP78:BE78"/>
    <mergeCell ref="BF78:CA78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A80:H80"/>
    <mergeCell ref="I80:AO80"/>
    <mergeCell ref="AP80:BE80"/>
    <mergeCell ref="BF80:CA80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2:H82"/>
    <mergeCell ref="I82:AO82"/>
    <mergeCell ref="AP82:BE82"/>
    <mergeCell ref="BF82:CA82"/>
    <mergeCell ref="CB82:CW82"/>
    <mergeCell ref="CX82:DS82"/>
    <mergeCell ref="CX84:DS88"/>
    <mergeCell ref="I86:AO86"/>
    <mergeCell ref="I85:AO85"/>
    <mergeCell ref="I84:AO84"/>
    <mergeCell ref="A83:H83"/>
    <mergeCell ref="I83:AO83"/>
    <mergeCell ref="AP83:BE83"/>
    <mergeCell ref="BF83:CA83"/>
    <mergeCell ref="CB83:CW83"/>
    <mergeCell ref="CX83:DS83"/>
    <mergeCell ref="I88:AO88"/>
    <mergeCell ref="A84:H88"/>
    <mergeCell ref="AP84:BE88"/>
    <mergeCell ref="BF84:CA88"/>
    <mergeCell ref="CB84:CW88"/>
    <mergeCell ref="I87:AO87"/>
    <mergeCell ref="A89:H89"/>
    <mergeCell ref="I89:AO89"/>
    <mergeCell ref="AP89:BE89"/>
    <mergeCell ref="BF89:CA89"/>
    <mergeCell ref="CB89:CW89"/>
    <mergeCell ref="CX89:DS89"/>
    <mergeCell ref="A90:H90"/>
    <mergeCell ref="I90:AO90"/>
    <mergeCell ref="AP90:BE90"/>
    <mergeCell ref="BF90:CA90"/>
    <mergeCell ref="CB90:CW90"/>
    <mergeCell ref="CX90:DS90"/>
    <mergeCell ref="A91:H91"/>
    <mergeCell ref="I91:AO91"/>
    <mergeCell ref="AP91:BE91"/>
    <mergeCell ref="BF91:CA91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3:H93"/>
    <mergeCell ref="I93:AO93"/>
    <mergeCell ref="AP93:BE93"/>
    <mergeCell ref="BF93:CA93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5:H95"/>
    <mergeCell ref="I95:AO95"/>
    <mergeCell ref="AP95:BE95"/>
    <mergeCell ref="BF95:CA95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7:H97"/>
    <mergeCell ref="I97:AO97"/>
    <mergeCell ref="AP97:BE97"/>
    <mergeCell ref="BF97:CA97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9:H99"/>
    <mergeCell ref="I99:AO99"/>
    <mergeCell ref="AP99:BE99"/>
    <mergeCell ref="BF99:CA99"/>
    <mergeCell ref="CB99:CW99"/>
    <mergeCell ref="CX99:DS99"/>
    <mergeCell ref="CX101:DS104"/>
    <mergeCell ref="I102:AO102"/>
    <mergeCell ref="I101:AO101"/>
    <mergeCell ref="A100:H100"/>
    <mergeCell ref="I100:AO100"/>
    <mergeCell ref="AP100:BE100"/>
    <mergeCell ref="BF100:CA100"/>
    <mergeCell ref="CB100:CW100"/>
    <mergeCell ref="CX100:DS100"/>
    <mergeCell ref="I104:AO104"/>
    <mergeCell ref="A101:H104"/>
    <mergeCell ref="AP101:BE104"/>
    <mergeCell ref="BF101:CA104"/>
    <mergeCell ref="CB101:CW104"/>
    <mergeCell ref="I103:AO103"/>
    <mergeCell ref="A105:H105"/>
    <mergeCell ref="I105:AO105"/>
    <mergeCell ref="AP105:BE105"/>
    <mergeCell ref="BF105:CA105"/>
    <mergeCell ref="CB105:CW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7:H108"/>
    <mergeCell ref="AP107:BE108"/>
    <mergeCell ref="BF107:CA108"/>
    <mergeCell ref="CB107:CW108"/>
    <mergeCell ref="I107:AO107"/>
    <mergeCell ref="CX110:DS111"/>
    <mergeCell ref="A109:H109"/>
    <mergeCell ref="I109:AO109"/>
    <mergeCell ref="AP109:BE109"/>
    <mergeCell ref="BF109:CA109"/>
    <mergeCell ref="CB109:CW109"/>
    <mergeCell ref="CX109:DS109"/>
    <mergeCell ref="CX112:DS116"/>
    <mergeCell ref="I114:AO114"/>
    <mergeCell ref="I113:AO113"/>
    <mergeCell ref="I112:AO112"/>
    <mergeCell ref="I111:AO111"/>
    <mergeCell ref="I115:AO115"/>
    <mergeCell ref="A110:H111"/>
    <mergeCell ref="AP110:BE111"/>
    <mergeCell ref="BF110:CA111"/>
    <mergeCell ref="CB110:CW111"/>
    <mergeCell ref="I110:AO110"/>
    <mergeCell ref="I116:AO116"/>
    <mergeCell ref="A112:H116"/>
    <mergeCell ref="AP112:BE116"/>
    <mergeCell ref="BF112:CA116"/>
    <mergeCell ref="CB112:CW116"/>
    <mergeCell ref="A117:H117"/>
    <mergeCell ref="I117:AO117"/>
    <mergeCell ref="AP117:BE117"/>
    <mergeCell ref="BF117:CA117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9:H119"/>
    <mergeCell ref="I119:AO119"/>
    <mergeCell ref="AP119:BE119"/>
    <mergeCell ref="BF119:CA119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I126:AO126"/>
    <mergeCell ref="A125:H126"/>
    <mergeCell ref="AP125:BE126"/>
    <mergeCell ref="BF125:CA126"/>
    <mergeCell ref="CB125:CW126"/>
    <mergeCell ref="I125:AO125"/>
    <mergeCell ref="CX128:DS129"/>
    <mergeCell ref="A127:H127"/>
    <mergeCell ref="I127:AO127"/>
    <mergeCell ref="AP127:BE127"/>
    <mergeCell ref="BF127:CA127"/>
    <mergeCell ref="CB127:CW127"/>
    <mergeCell ref="CX127:DS127"/>
    <mergeCell ref="CX130:DS134"/>
    <mergeCell ref="I132:AO132"/>
    <mergeCell ref="I131:AO131"/>
    <mergeCell ref="I130:AO130"/>
    <mergeCell ref="I129:AO129"/>
    <mergeCell ref="A128:H129"/>
    <mergeCell ref="AP128:BE129"/>
    <mergeCell ref="BF128:CA129"/>
    <mergeCell ref="CB128:CW129"/>
    <mergeCell ref="I128:AO128"/>
    <mergeCell ref="I134:AO134"/>
    <mergeCell ref="A130:H134"/>
    <mergeCell ref="AP130:BE134"/>
    <mergeCell ref="BF130:CA134"/>
    <mergeCell ref="CB130:CW134"/>
    <mergeCell ref="I133:AO133"/>
    <mergeCell ref="A135:H135"/>
    <mergeCell ref="I135:AO135"/>
    <mergeCell ref="AP135:BE135"/>
    <mergeCell ref="BF135:CA135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7:H137"/>
    <mergeCell ref="I137:AO137"/>
    <mergeCell ref="AP137:BE137"/>
    <mergeCell ref="BF137:CA137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CX140:DS141"/>
    <mergeCell ref="A139:H139"/>
    <mergeCell ref="I139:AO139"/>
    <mergeCell ref="AP139:BE139"/>
    <mergeCell ref="BF139:CA139"/>
    <mergeCell ref="CB139:CW139"/>
    <mergeCell ref="CX139:DS139"/>
    <mergeCell ref="I141:AO141"/>
    <mergeCell ref="A140:H141"/>
    <mergeCell ref="AP140:BE141"/>
    <mergeCell ref="BF140:CA141"/>
    <mergeCell ref="CB140:CW141"/>
    <mergeCell ref="I140:AO140"/>
    <mergeCell ref="CX145:DS146"/>
    <mergeCell ref="I144:AO144"/>
    <mergeCell ref="A142:H144"/>
    <mergeCell ref="AP142:BE144"/>
    <mergeCell ref="BF142:CA144"/>
    <mergeCell ref="CB142:CW144"/>
    <mergeCell ref="I143:AO143"/>
    <mergeCell ref="CX142:DS144"/>
    <mergeCell ref="I142:AO142"/>
    <mergeCell ref="I146:AO146"/>
    <mergeCell ref="A145:H146"/>
    <mergeCell ref="AP145:BE146"/>
    <mergeCell ref="BF145:CA146"/>
    <mergeCell ref="CB145:CW146"/>
    <mergeCell ref="I145:AO145"/>
    <mergeCell ref="CX149:DS151"/>
    <mergeCell ref="I149:AO149"/>
    <mergeCell ref="I148:AO148"/>
    <mergeCell ref="AP148:BE148"/>
    <mergeCell ref="A147:H148"/>
    <mergeCell ref="BF147:CA148"/>
    <mergeCell ref="CB147:CW148"/>
    <mergeCell ref="CX147:DS148"/>
    <mergeCell ref="I147:AO147"/>
    <mergeCell ref="AP147:BE147"/>
    <mergeCell ref="I151:AO151"/>
    <mergeCell ref="A149:H151"/>
    <mergeCell ref="AP149:BE151"/>
    <mergeCell ref="BF149:CA151"/>
    <mergeCell ref="CB149:CW151"/>
    <mergeCell ref="I150:AO150"/>
    <mergeCell ref="A152:H152"/>
    <mergeCell ref="I152:AO152"/>
    <mergeCell ref="AP152:BE152"/>
    <mergeCell ref="BF152:CA152"/>
    <mergeCell ref="CB152:CW152"/>
    <mergeCell ref="CX152:DS152"/>
    <mergeCell ref="A153:H153"/>
    <mergeCell ref="I153:AO153"/>
    <mergeCell ref="AP153:BE153"/>
    <mergeCell ref="BF153:CA153"/>
    <mergeCell ref="CB153:CW153"/>
    <mergeCell ref="CX153:DS153"/>
    <mergeCell ref="A154:H154"/>
    <mergeCell ref="I154:AO154"/>
    <mergeCell ref="AP154:BE154"/>
    <mergeCell ref="BF154:CA154"/>
    <mergeCell ref="CB154:CW154"/>
    <mergeCell ref="CX154:DS154"/>
    <mergeCell ref="CX156:DS158"/>
    <mergeCell ref="I156:AO156"/>
    <mergeCell ref="A155:H155"/>
    <mergeCell ref="I155:AO155"/>
    <mergeCell ref="AP155:BE155"/>
    <mergeCell ref="BF155:CA155"/>
    <mergeCell ref="CB155:CW155"/>
    <mergeCell ref="CX155:DS155"/>
    <mergeCell ref="I158:AO158"/>
    <mergeCell ref="A156:H158"/>
    <mergeCell ref="AP159:BE163"/>
    <mergeCell ref="BF159:CA163"/>
    <mergeCell ref="CB159:CW163"/>
    <mergeCell ref="I162:AO162"/>
    <mergeCell ref="I160:AO160"/>
    <mergeCell ref="I159:AO159"/>
    <mergeCell ref="CX159:DS163"/>
    <mergeCell ref="I161:AO161"/>
    <mergeCell ref="A12:H12"/>
    <mergeCell ref="AP12:BE12"/>
    <mergeCell ref="AP156:BE158"/>
    <mergeCell ref="BF156:CA158"/>
    <mergeCell ref="CB156:CW158"/>
    <mergeCell ref="I157:AO157"/>
    <mergeCell ref="I163:AO163"/>
    <mergeCell ref="A159:H163"/>
    <mergeCell ref="A10:H11"/>
    <mergeCell ref="AP10:BE11"/>
    <mergeCell ref="BF12:CA12"/>
    <mergeCell ref="CB12:CW12"/>
    <mergeCell ref="BF10:CA11"/>
    <mergeCell ref="CB10:CW1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1">
      <selection activeCell="CM52" sqref="CM52:CW52"/>
    </sheetView>
  </sheetViews>
  <sheetFormatPr defaultColWidth="1.12109375" defaultRowHeight="12.75"/>
  <cols>
    <col min="1" max="16384" width="1.12109375" style="15" customWidth="1"/>
  </cols>
  <sheetData>
    <row r="1" spans="123:124" s="12" customFormat="1" ht="11.25">
      <c r="DS1" s="13" t="s">
        <v>173</v>
      </c>
      <c r="DT1" s="13"/>
    </row>
    <row r="2" spans="123:124" s="12" customFormat="1" ht="11.25">
      <c r="DS2" s="13" t="s">
        <v>11</v>
      </c>
      <c r="DT2" s="13"/>
    </row>
    <row r="3" spans="123:124" s="12" customFormat="1" ht="11.25">
      <c r="DS3" s="13" t="s">
        <v>12</v>
      </c>
      <c r="DT3" s="13"/>
    </row>
    <row r="7" spans="1:123" s="14" customFormat="1" ht="18.75">
      <c r="A7" s="40" t="s">
        <v>174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</row>
    <row r="10" spans="1:123" ht="15.75">
      <c r="A10" s="41" t="s">
        <v>25</v>
      </c>
      <c r="B10" s="42"/>
      <c r="C10" s="42"/>
      <c r="D10" s="42"/>
      <c r="E10" s="42"/>
      <c r="F10" s="42"/>
      <c r="G10" s="42"/>
      <c r="H10" s="43"/>
      <c r="I10" s="41" t="s">
        <v>27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  <c r="AP10" s="41" t="s">
        <v>28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3"/>
      <c r="BF10" s="41" t="s">
        <v>30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3"/>
      <c r="CB10" s="41" t="s">
        <v>36</v>
      </c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3"/>
      <c r="CX10" s="41" t="s">
        <v>33</v>
      </c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3"/>
    </row>
    <row r="11" spans="1:123" ht="15.75">
      <c r="A11" s="37" t="s">
        <v>26</v>
      </c>
      <c r="B11" s="38"/>
      <c r="C11" s="38"/>
      <c r="D11" s="38"/>
      <c r="E11" s="38"/>
      <c r="F11" s="38"/>
      <c r="G11" s="38"/>
      <c r="H11" s="39"/>
      <c r="I11" s="37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9"/>
      <c r="AP11" s="37" t="s">
        <v>29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9"/>
      <c r="BF11" s="37" t="s">
        <v>31</v>
      </c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9"/>
      <c r="CB11" s="37" t="s">
        <v>37</v>
      </c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9"/>
      <c r="CX11" s="37" t="s">
        <v>34</v>
      </c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9"/>
    </row>
    <row r="12" spans="1:123" ht="15.75" customHeight="1">
      <c r="A12" s="37"/>
      <c r="B12" s="38"/>
      <c r="C12" s="38"/>
      <c r="D12" s="38"/>
      <c r="E12" s="38"/>
      <c r="F12" s="38"/>
      <c r="G12" s="38"/>
      <c r="H12" s="39"/>
      <c r="I12" s="37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9"/>
      <c r="AP12" s="37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37" t="s">
        <v>32</v>
      </c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9"/>
      <c r="CB12" s="37" t="s">
        <v>78</v>
      </c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9"/>
      <c r="CX12" s="37" t="s">
        <v>35</v>
      </c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9"/>
    </row>
    <row r="13" spans="1:123" s="11" customFormat="1" ht="15.75">
      <c r="A13" s="61"/>
      <c r="B13" s="46"/>
      <c r="C13" s="46"/>
      <c r="D13" s="46"/>
      <c r="E13" s="46"/>
      <c r="F13" s="46"/>
      <c r="G13" s="46"/>
      <c r="H13" s="62"/>
      <c r="I13" s="6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64"/>
      <c r="AP13" s="61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62"/>
      <c r="BF13" s="55" t="s">
        <v>175</v>
      </c>
      <c r="BG13" s="45"/>
      <c r="BH13" s="45"/>
      <c r="BI13" s="45"/>
      <c r="BJ13" s="45"/>
      <c r="BK13" s="45"/>
      <c r="BL13" s="45"/>
      <c r="BM13" s="45"/>
      <c r="BN13" s="45"/>
      <c r="BO13" s="45"/>
      <c r="BP13" s="56"/>
      <c r="BQ13" s="55" t="s">
        <v>177</v>
      </c>
      <c r="BR13" s="45"/>
      <c r="BS13" s="45"/>
      <c r="BT13" s="45"/>
      <c r="BU13" s="45"/>
      <c r="BV13" s="45"/>
      <c r="BW13" s="45"/>
      <c r="BX13" s="45"/>
      <c r="BY13" s="45"/>
      <c r="BZ13" s="45"/>
      <c r="CA13" s="56"/>
      <c r="CB13" s="55" t="s">
        <v>175</v>
      </c>
      <c r="CC13" s="45"/>
      <c r="CD13" s="45"/>
      <c r="CE13" s="45"/>
      <c r="CF13" s="45"/>
      <c r="CG13" s="45"/>
      <c r="CH13" s="45"/>
      <c r="CI13" s="45"/>
      <c r="CJ13" s="45"/>
      <c r="CK13" s="45"/>
      <c r="CL13" s="56"/>
      <c r="CM13" s="55" t="s">
        <v>177</v>
      </c>
      <c r="CN13" s="45"/>
      <c r="CO13" s="45"/>
      <c r="CP13" s="45"/>
      <c r="CQ13" s="45"/>
      <c r="CR13" s="45"/>
      <c r="CS13" s="45"/>
      <c r="CT13" s="45"/>
      <c r="CU13" s="45"/>
      <c r="CV13" s="45"/>
      <c r="CW13" s="56"/>
      <c r="CX13" s="55" t="s">
        <v>175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56"/>
      <c r="DI13" s="55" t="s">
        <v>177</v>
      </c>
      <c r="DJ13" s="45"/>
      <c r="DK13" s="45"/>
      <c r="DL13" s="45"/>
      <c r="DM13" s="45"/>
      <c r="DN13" s="45"/>
      <c r="DO13" s="45"/>
      <c r="DP13" s="45"/>
      <c r="DQ13" s="45"/>
      <c r="DR13" s="45"/>
      <c r="DS13" s="56"/>
    </row>
    <row r="14" spans="1:123" ht="15.75">
      <c r="A14" s="52"/>
      <c r="B14" s="53"/>
      <c r="C14" s="53"/>
      <c r="D14" s="53"/>
      <c r="E14" s="53"/>
      <c r="F14" s="53"/>
      <c r="G14" s="53"/>
      <c r="H14" s="54"/>
      <c r="I14" s="57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9"/>
      <c r="AP14" s="52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4"/>
      <c r="BF14" s="52" t="s">
        <v>176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4"/>
      <c r="BQ14" s="52" t="s">
        <v>176</v>
      </c>
      <c r="BR14" s="53"/>
      <c r="BS14" s="53"/>
      <c r="BT14" s="53"/>
      <c r="BU14" s="53"/>
      <c r="BV14" s="53"/>
      <c r="BW14" s="53"/>
      <c r="BX14" s="53"/>
      <c r="BY14" s="53"/>
      <c r="BZ14" s="53"/>
      <c r="CA14" s="54"/>
      <c r="CB14" s="52" t="s">
        <v>176</v>
      </c>
      <c r="CC14" s="53"/>
      <c r="CD14" s="53"/>
      <c r="CE14" s="53"/>
      <c r="CF14" s="53"/>
      <c r="CG14" s="53"/>
      <c r="CH14" s="53"/>
      <c r="CI14" s="53"/>
      <c r="CJ14" s="53"/>
      <c r="CK14" s="53"/>
      <c r="CL14" s="54"/>
      <c r="CM14" s="52" t="s">
        <v>176</v>
      </c>
      <c r="CN14" s="53"/>
      <c r="CO14" s="53"/>
      <c r="CP14" s="53"/>
      <c r="CQ14" s="53"/>
      <c r="CR14" s="53"/>
      <c r="CS14" s="53"/>
      <c r="CT14" s="53"/>
      <c r="CU14" s="53"/>
      <c r="CV14" s="53"/>
      <c r="CW14" s="54"/>
      <c r="CX14" s="52" t="s">
        <v>176</v>
      </c>
      <c r="CY14" s="53"/>
      <c r="CZ14" s="53"/>
      <c r="DA14" s="53"/>
      <c r="DB14" s="53"/>
      <c r="DC14" s="53"/>
      <c r="DD14" s="53"/>
      <c r="DE14" s="53"/>
      <c r="DF14" s="53"/>
      <c r="DG14" s="53"/>
      <c r="DH14" s="54"/>
      <c r="DI14" s="52" t="s">
        <v>176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4"/>
    </row>
    <row r="15" spans="1:123" ht="15.75">
      <c r="A15" s="45" t="s">
        <v>38</v>
      </c>
      <c r="B15" s="45"/>
      <c r="C15" s="45"/>
      <c r="D15" s="45"/>
      <c r="E15" s="45"/>
      <c r="F15" s="45"/>
      <c r="G15" s="45"/>
      <c r="H15" s="45"/>
      <c r="I15" s="60" t="s">
        <v>178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</row>
    <row r="16" spans="1:123" ht="15.75">
      <c r="A16" s="46"/>
      <c r="B16" s="46"/>
      <c r="C16" s="46"/>
      <c r="D16" s="46"/>
      <c r="E16" s="46"/>
      <c r="F16" s="46"/>
      <c r="G16" s="46"/>
      <c r="H16" s="46"/>
      <c r="I16" s="48" t="s">
        <v>179</v>
      </c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</row>
    <row r="17" spans="1:123" ht="15.75">
      <c r="A17" s="46" t="s">
        <v>39</v>
      </c>
      <c r="B17" s="46"/>
      <c r="C17" s="46"/>
      <c r="D17" s="46"/>
      <c r="E17" s="46"/>
      <c r="F17" s="46"/>
      <c r="G17" s="46"/>
      <c r="H17" s="46"/>
      <c r="I17" s="48" t="s">
        <v>180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</row>
    <row r="18" spans="1:123" ht="15.75">
      <c r="A18" s="46"/>
      <c r="B18" s="46"/>
      <c r="C18" s="46"/>
      <c r="D18" s="46"/>
      <c r="E18" s="46"/>
      <c r="F18" s="46"/>
      <c r="G18" s="46"/>
      <c r="H18" s="46"/>
      <c r="I18" s="48" t="s">
        <v>181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</row>
    <row r="19" spans="1:123" ht="15.75">
      <c r="A19" s="46"/>
      <c r="B19" s="46"/>
      <c r="C19" s="46"/>
      <c r="D19" s="46"/>
      <c r="E19" s="46"/>
      <c r="F19" s="46"/>
      <c r="G19" s="46"/>
      <c r="H19" s="46"/>
      <c r="I19" s="48" t="s">
        <v>182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6" t="s">
        <v>210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</row>
    <row r="20" spans="1:123" ht="15.75">
      <c r="A20" s="46"/>
      <c r="B20" s="46"/>
      <c r="C20" s="46"/>
      <c r="D20" s="46"/>
      <c r="E20" s="46"/>
      <c r="F20" s="46"/>
      <c r="G20" s="46"/>
      <c r="H20" s="46"/>
      <c r="I20" s="48" t="s">
        <v>183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</row>
    <row r="21" spans="1:123" ht="15.75">
      <c r="A21" s="46"/>
      <c r="B21" s="46"/>
      <c r="C21" s="46"/>
      <c r="D21" s="46"/>
      <c r="E21" s="46"/>
      <c r="F21" s="46"/>
      <c r="G21" s="46"/>
      <c r="H21" s="46"/>
      <c r="I21" s="48" t="s">
        <v>184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1:123" ht="15.75">
      <c r="A22" s="46"/>
      <c r="B22" s="46"/>
      <c r="C22" s="46"/>
      <c r="D22" s="46"/>
      <c r="E22" s="46"/>
      <c r="F22" s="46"/>
      <c r="G22" s="46"/>
      <c r="H22" s="46"/>
      <c r="I22" s="48" t="s">
        <v>185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1:123" ht="15.75">
      <c r="A23" s="46"/>
      <c r="B23" s="46"/>
      <c r="C23" s="46"/>
      <c r="D23" s="46"/>
      <c r="E23" s="46"/>
      <c r="F23" s="46"/>
      <c r="G23" s="46"/>
      <c r="H23" s="46"/>
      <c r="I23" s="48" t="s">
        <v>186</v>
      </c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1:123" ht="15.75">
      <c r="A24" s="46"/>
      <c r="B24" s="46"/>
      <c r="C24" s="46"/>
      <c r="D24" s="46"/>
      <c r="E24" s="46"/>
      <c r="F24" s="46"/>
      <c r="G24" s="46"/>
      <c r="H24" s="46"/>
      <c r="I24" s="48" t="s">
        <v>187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1:123" ht="15.75">
      <c r="A25" s="46"/>
      <c r="B25" s="46"/>
      <c r="C25" s="46"/>
      <c r="D25" s="46"/>
      <c r="E25" s="46"/>
      <c r="F25" s="46"/>
      <c r="G25" s="46"/>
      <c r="H25" s="46"/>
      <c r="I25" s="48" t="s">
        <v>188</v>
      </c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1:123" ht="15.75">
      <c r="A26" s="46"/>
      <c r="B26" s="46"/>
      <c r="C26" s="46"/>
      <c r="D26" s="46"/>
      <c r="E26" s="46"/>
      <c r="F26" s="46"/>
      <c r="G26" s="46"/>
      <c r="H26" s="46"/>
      <c r="I26" s="48" t="s">
        <v>189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1:123" ht="15.75">
      <c r="A27" s="46"/>
      <c r="B27" s="46"/>
      <c r="C27" s="46"/>
      <c r="D27" s="46"/>
      <c r="E27" s="46"/>
      <c r="F27" s="46"/>
      <c r="G27" s="46"/>
      <c r="H27" s="46"/>
      <c r="I27" s="48" t="s">
        <v>190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1:123" ht="15.75">
      <c r="A28" s="46"/>
      <c r="B28" s="46"/>
      <c r="C28" s="46"/>
      <c r="D28" s="46"/>
      <c r="E28" s="46"/>
      <c r="F28" s="46"/>
      <c r="G28" s="46"/>
      <c r="H28" s="46"/>
      <c r="I28" s="48" t="s">
        <v>191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1:123" ht="15.75">
      <c r="A29" s="46"/>
      <c r="B29" s="46"/>
      <c r="C29" s="46"/>
      <c r="D29" s="46"/>
      <c r="E29" s="46"/>
      <c r="F29" s="46"/>
      <c r="G29" s="46"/>
      <c r="H29" s="46"/>
      <c r="I29" s="48" t="s">
        <v>192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1:123" ht="15.75">
      <c r="A30" s="46"/>
      <c r="B30" s="46"/>
      <c r="C30" s="46"/>
      <c r="D30" s="46"/>
      <c r="E30" s="46"/>
      <c r="F30" s="46"/>
      <c r="G30" s="46"/>
      <c r="H30" s="46"/>
      <c r="I30" s="48" t="s">
        <v>193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1" spans="1:123" ht="15.75">
      <c r="A31" s="46"/>
      <c r="B31" s="46"/>
      <c r="C31" s="46"/>
      <c r="D31" s="46"/>
      <c r="E31" s="46"/>
      <c r="F31" s="46"/>
      <c r="G31" s="46"/>
      <c r="H31" s="46"/>
      <c r="I31" s="48" t="s">
        <v>194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</row>
    <row r="32" spans="1:123" ht="15.75">
      <c r="A32" s="46"/>
      <c r="B32" s="46"/>
      <c r="C32" s="46"/>
      <c r="D32" s="46"/>
      <c r="E32" s="46"/>
      <c r="F32" s="46"/>
      <c r="G32" s="46"/>
      <c r="H32" s="46"/>
      <c r="I32" s="48" t="s">
        <v>195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6" t="s">
        <v>205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</row>
    <row r="33" spans="1:123" ht="15.75">
      <c r="A33" s="46"/>
      <c r="B33" s="46"/>
      <c r="C33" s="46"/>
      <c r="D33" s="46"/>
      <c r="E33" s="46"/>
      <c r="F33" s="46"/>
      <c r="G33" s="46"/>
      <c r="H33" s="46"/>
      <c r="I33" s="48" t="s">
        <v>196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1:123" ht="15.75">
      <c r="A34" s="46"/>
      <c r="B34" s="46"/>
      <c r="C34" s="46"/>
      <c r="D34" s="46"/>
      <c r="E34" s="46"/>
      <c r="F34" s="46"/>
      <c r="G34" s="46"/>
      <c r="H34" s="46"/>
      <c r="I34" s="48" t="s">
        <v>183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1:123" ht="15.75">
      <c r="A35" s="46"/>
      <c r="B35" s="46"/>
      <c r="C35" s="46"/>
      <c r="D35" s="46"/>
      <c r="E35" s="46"/>
      <c r="F35" s="46"/>
      <c r="G35" s="46"/>
      <c r="H35" s="46"/>
      <c r="I35" s="48" t="s">
        <v>197</v>
      </c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</row>
    <row r="36" spans="1:123" ht="15.75">
      <c r="A36" s="46"/>
      <c r="B36" s="46"/>
      <c r="C36" s="46"/>
      <c r="D36" s="46"/>
      <c r="E36" s="46"/>
      <c r="F36" s="46"/>
      <c r="G36" s="46"/>
      <c r="H36" s="46"/>
      <c r="I36" s="48" t="s">
        <v>198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</row>
    <row r="37" spans="1:123" ht="15.75">
      <c r="A37" s="46"/>
      <c r="B37" s="46"/>
      <c r="C37" s="46"/>
      <c r="D37" s="46"/>
      <c r="E37" s="46"/>
      <c r="F37" s="46"/>
      <c r="G37" s="46"/>
      <c r="H37" s="46"/>
      <c r="I37" s="48" t="s">
        <v>199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</row>
    <row r="38" spans="1:123" ht="15.75">
      <c r="A38" s="46"/>
      <c r="B38" s="46"/>
      <c r="C38" s="46"/>
      <c r="D38" s="46"/>
      <c r="E38" s="46"/>
      <c r="F38" s="46"/>
      <c r="G38" s="46"/>
      <c r="H38" s="46"/>
      <c r="I38" s="48" t="s">
        <v>200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</row>
    <row r="39" spans="1:123" ht="15.75">
      <c r="A39" s="46"/>
      <c r="B39" s="46"/>
      <c r="C39" s="46"/>
      <c r="D39" s="46"/>
      <c r="E39" s="46"/>
      <c r="F39" s="46"/>
      <c r="G39" s="46"/>
      <c r="H39" s="46"/>
      <c r="I39" s="48" t="s">
        <v>201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</row>
    <row r="40" spans="1:123" ht="15.75">
      <c r="A40" s="46"/>
      <c r="B40" s="46"/>
      <c r="C40" s="46"/>
      <c r="D40" s="46"/>
      <c r="E40" s="46"/>
      <c r="F40" s="46"/>
      <c r="G40" s="46"/>
      <c r="H40" s="46"/>
      <c r="I40" s="48" t="s">
        <v>202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</row>
    <row r="41" spans="1:123" ht="15.75">
      <c r="A41" s="46"/>
      <c r="B41" s="46"/>
      <c r="C41" s="46"/>
      <c r="D41" s="46"/>
      <c r="E41" s="46"/>
      <c r="F41" s="46"/>
      <c r="G41" s="46"/>
      <c r="H41" s="46"/>
      <c r="I41" s="48" t="s">
        <v>203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</row>
    <row r="42" spans="1:123" ht="15.75">
      <c r="A42" s="46"/>
      <c r="B42" s="46"/>
      <c r="C42" s="46"/>
      <c r="D42" s="46"/>
      <c r="E42" s="46"/>
      <c r="F42" s="46"/>
      <c r="G42" s="46"/>
      <c r="H42" s="46"/>
      <c r="I42" s="48" t="s">
        <v>204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</row>
    <row r="43" spans="1:123" ht="15.75">
      <c r="A43" s="46"/>
      <c r="B43" s="46"/>
      <c r="C43" s="46"/>
      <c r="D43" s="46"/>
      <c r="E43" s="46"/>
      <c r="F43" s="46"/>
      <c r="G43" s="46"/>
      <c r="H43" s="46"/>
      <c r="I43" s="48" t="s">
        <v>192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</row>
    <row r="44" spans="1:123" ht="15.75">
      <c r="A44" s="46"/>
      <c r="B44" s="46"/>
      <c r="C44" s="46"/>
      <c r="D44" s="46"/>
      <c r="E44" s="46"/>
      <c r="F44" s="46"/>
      <c r="G44" s="46"/>
      <c r="H44" s="46"/>
      <c r="I44" s="48" t="s">
        <v>193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</row>
    <row r="45" spans="1:123" ht="15.75">
      <c r="A45" s="46"/>
      <c r="B45" s="46"/>
      <c r="C45" s="46"/>
      <c r="D45" s="46"/>
      <c r="E45" s="46"/>
      <c r="F45" s="46"/>
      <c r="G45" s="46"/>
      <c r="H45" s="46"/>
      <c r="I45" s="48" t="s">
        <v>194</v>
      </c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</row>
    <row r="46" spans="1:123" ht="15.75">
      <c r="A46" s="46" t="s">
        <v>41</v>
      </c>
      <c r="B46" s="46"/>
      <c r="C46" s="46"/>
      <c r="D46" s="46"/>
      <c r="E46" s="46"/>
      <c r="F46" s="46"/>
      <c r="G46" s="46"/>
      <c r="H46" s="46"/>
      <c r="I46" s="48" t="s">
        <v>206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</row>
    <row r="47" spans="1:123" ht="15.75">
      <c r="A47" s="46"/>
      <c r="B47" s="46"/>
      <c r="C47" s="46"/>
      <c r="D47" s="46"/>
      <c r="E47" s="46"/>
      <c r="F47" s="46"/>
      <c r="G47" s="46"/>
      <c r="H47" s="46"/>
      <c r="I47" s="48" t="s">
        <v>207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</row>
    <row r="48" spans="1:123" ht="15.75">
      <c r="A48" s="46"/>
      <c r="B48" s="46"/>
      <c r="C48" s="46"/>
      <c r="D48" s="46"/>
      <c r="E48" s="46"/>
      <c r="F48" s="46"/>
      <c r="G48" s="46"/>
      <c r="H48" s="46"/>
      <c r="I48" s="48" t="s">
        <v>208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</row>
    <row r="49" spans="1:123" ht="15.75">
      <c r="A49" s="46"/>
      <c r="B49" s="46"/>
      <c r="C49" s="46"/>
      <c r="D49" s="46"/>
      <c r="E49" s="46"/>
      <c r="F49" s="46"/>
      <c r="G49" s="46"/>
      <c r="H49" s="46"/>
      <c r="I49" s="48" t="s">
        <v>209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6" t="s">
        <v>210</v>
      </c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</row>
    <row r="50" spans="1:123" ht="15.75">
      <c r="A50" s="46"/>
      <c r="B50" s="46"/>
      <c r="C50" s="46"/>
      <c r="D50" s="46"/>
      <c r="E50" s="46"/>
      <c r="F50" s="46"/>
      <c r="G50" s="46"/>
      <c r="H50" s="46"/>
      <c r="I50" s="48" t="s">
        <v>211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6" t="s">
        <v>205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</row>
    <row r="51" spans="1:123" ht="15.75">
      <c r="A51" s="46"/>
      <c r="B51" s="46"/>
      <c r="C51" s="46"/>
      <c r="D51" s="46"/>
      <c r="E51" s="46"/>
      <c r="F51" s="46"/>
      <c r="G51" s="46"/>
      <c r="H51" s="46"/>
      <c r="I51" s="48" t="s">
        <v>212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</row>
    <row r="52" spans="1:123" ht="15.75">
      <c r="A52" s="46"/>
      <c r="B52" s="46"/>
      <c r="C52" s="46"/>
      <c r="D52" s="46"/>
      <c r="E52" s="46"/>
      <c r="F52" s="46"/>
      <c r="G52" s="46"/>
      <c r="H52" s="46"/>
      <c r="I52" s="48" t="s">
        <v>213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6" t="s">
        <v>205</v>
      </c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</row>
    <row r="53" spans="1:123" ht="15.75">
      <c r="A53" s="46" t="s">
        <v>44</v>
      </c>
      <c r="B53" s="46"/>
      <c r="C53" s="46"/>
      <c r="D53" s="46"/>
      <c r="E53" s="46"/>
      <c r="F53" s="46"/>
      <c r="G53" s="46"/>
      <c r="H53" s="46"/>
      <c r="I53" s="48" t="s">
        <v>214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6" t="s">
        <v>205</v>
      </c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</row>
    <row r="54" spans="1:123" ht="15.75">
      <c r="A54" s="46"/>
      <c r="B54" s="46"/>
      <c r="C54" s="46"/>
      <c r="D54" s="46"/>
      <c r="E54" s="46"/>
      <c r="F54" s="46"/>
      <c r="G54" s="46"/>
      <c r="H54" s="46"/>
      <c r="I54" s="48" t="s">
        <v>215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</row>
    <row r="55" spans="1:123" ht="15.75">
      <c r="A55" s="46"/>
      <c r="B55" s="46"/>
      <c r="C55" s="46"/>
      <c r="D55" s="46"/>
      <c r="E55" s="46"/>
      <c r="F55" s="46"/>
      <c r="G55" s="46"/>
      <c r="H55" s="46"/>
      <c r="I55" s="48" t="s">
        <v>207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</row>
    <row r="56" spans="1:123" ht="15.75">
      <c r="A56" s="29" t="s">
        <v>49</v>
      </c>
      <c r="B56" s="29"/>
      <c r="C56" s="29"/>
      <c r="D56" s="29"/>
      <c r="E56" s="29"/>
      <c r="F56" s="29"/>
      <c r="G56" s="29"/>
      <c r="H56" s="29"/>
      <c r="I56" s="32" t="s">
        <v>216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</row>
    <row r="57" spans="1:123" ht="15.75">
      <c r="A57" s="29" t="s">
        <v>50</v>
      </c>
      <c r="B57" s="29"/>
      <c r="C57" s="29"/>
      <c r="D57" s="29"/>
      <c r="E57" s="29"/>
      <c r="F57" s="29"/>
      <c r="G57" s="29"/>
      <c r="H57" s="29"/>
      <c r="I57" s="32" t="s">
        <v>217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29" t="s">
        <v>205</v>
      </c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51">
        <v>130.16</v>
      </c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>
        <v>333.73</v>
      </c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>
        <v>333.73</v>
      </c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>
        <v>336.29</v>
      </c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>
        <v>336.29</v>
      </c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33">
        <f>'[6]Проверка'!$C$25*1000</f>
        <v>355.79482</v>
      </c>
      <c r="DJ57" s="33"/>
      <c r="DK57" s="33"/>
      <c r="DL57" s="33"/>
      <c r="DM57" s="33"/>
      <c r="DN57" s="33"/>
      <c r="DO57" s="33"/>
      <c r="DP57" s="33"/>
      <c r="DQ57" s="33"/>
      <c r="DR57" s="33"/>
      <c r="DS57" s="33"/>
    </row>
    <row r="58" spans="1:123" ht="15.75">
      <c r="A58" s="29"/>
      <c r="B58" s="29"/>
      <c r="C58" s="29"/>
      <c r="D58" s="29"/>
      <c r="E58" s="29"/>
      <c r="F58" s="29"/>
      <c r="G58" s="29"/>
      <c r="H58" s="29"/>
      <c r="I58" s="32" t="s">
        <v>218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</row>
    <row r="59" spans="1:123" ht="15.75">
      <c r="A59" s="29"/>
      <c r="B59" s="29"/>
      <c r="C59" s="29"/>
      <c r="D59" s="29"/>
      <c r="E59" s="29"/>
      <c r="F59" s="29"/>
      <c r="G59" s="29"/>
      <c r="H59" s="29"/>
      <c r="I59" s="32" t="s">
        <v>219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</row>
    <row r="60" spans="1:123" ht="15.75">
      <c r="A60" s="29"/>
      <c r="B60" s="29"/>
      <c r="C60" s="29"/>
      <c r="D60" s="29"/>
      <c r="E60" s="29"/>
      <c r="F60" s="29"/>
      <c r="G60" s="29"/>
      <c r="H60" s="29"/>
      <c r="I60" s="32" t="s">
        <v>220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</row>
    <row r="61" spans="1:123" ht="15.75">
      <c r="A61" s="29" t="s">
        <v>51</v>
      </c>
      <c r="B61" s="29"/>
      <c r="C61" s="29"/>
      <c r="D61" s="29"/>
      <c r="E61" s="29"/>
      <c r="F61" s="29"/>
      <c r="G61" s="29"/>
      <c r="H61" s="29"/>
      <c r="I61" s="32" t="s">
        <v>217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29" t="s">
        <v>205</v>
      </c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51">
        <v>202.55</v>
      </c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>
        <v>219.89</v>
      </c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>
        <v>219.89</v>
      </c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>
        <v>225.01</v>
      </c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>
        <v>225.01</v>
      </c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33">
        <f>'[6]Проверка'!$C$45*1000</f>
        <v>238.06058</v>
      </c>
      <c r="DJ61" s="33"/>
      <c r="DK61" s="33"/>
      <c r="DL61" s="33"/>
      <c r="DM61" s="33"/>
      <c r="DN61" s="33"/>
      <c r="DO61" s="33"/>
      <c r="DP61" s="33"/>
      <c r="DQ61" s="33"/>
      <c r="DR61" s="33"/>
      <c r="DS61" s="33"/>
    </row>
    <row r="62" spans="1:123" ht="15.75">
      <c r="A62" s="29"/>
      <c r="B62" s="29"/>
      <c r="C62" s="29"/>
      <c r="D62" s="29"/>
      <c r="E62" s="29"/>
      <c r="F62" s="29"/>
      <c r="G62" s="29"/>
      <c r="H62" s="29"/>
      <c r="I62" s="32" t="s">
        <v>218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</row>
    <row r="63" spans="1:123" ht="15.75">
      <c r="A63" s="29"/>
      <c r="B63" s="29"/>
      <c r="C63" s="29"/>
      <c r="D63" s="29"/>
      <c r="E63" s="29"/>
      <c r="F63" s="29"/>
      <c r="G63" s="29"/>
      <c r="H63" s="29"/>
      <c r="I63" s="32" t="s">
        <v>221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</row>
    <row r="64" spans="1:123" ht="15.75">
      <c r="A64" s="29"/>
      <c r="B64" s="29"/>
      <c r="C64" s="29"/>
      <c r="D64" s="29"/>
      <c r="E64" s="29"/>
      <c r="F64" s="29"/>
      <c r="G64" s="29"/>
      <c r="H64" s="29"/>
      <c r="I64" s="32" t="s">
        <v>222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</row>
    <row r="65" spans="1:123" ht="15.75">
      <c r="A65" s="29"/>
      <c r="B65" s="29"/>
      <c r="C65" s="29"/>
      <c r="D65" s="29"/>
      <c r="E65" s="29"/>
      <c r="F65" s="29"/>
      <c r="G65" s="29"/>
      <c r="H65" s="29"/>
      <c r="I65" s="32" t="s">
        <v>256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</row>
    <row r="66" spans="1:123" ht="15.75">
      <c r="A66" s="29" t="s">
        <v>52</v>
      </c>
      <c r="B66" s="29"/>
      <c r="C66" s="29"/>
      <c r="D66" s="29"/>
      <c r="E66" s="29"/>
      <c r="F66" s="29"/>
      <c r="G66" s="29"/>
      <c r="H66" s="29"/>
      <c r="I66" s="32" t="s">
        <v>223</v>
      </c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29" t="s">
        <v>48</v>
      </c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</row>
    <row r="67" spans="1:123" ht="15.75">
      <c r="A67" s="29"/>
      <c r="B67" s="29"/>
      <c r="C67" s="29"/>
      <c r="D67" s="29"/>
      <c r="E67" s="29"/>
      <c r="F67" s="29"/>
      <c r="G67" s="29"/>
      <c r="H67" s="29"/>
      <c r="I67" s="32" t="s">
        <v>224</v>
      </c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</row>
    <row r="68" spans="1:123" ht="15.75">
      <c r="A68" s="29"/>
      <c r="B68" s="29"/>
      <c r="C68" s="29"/>
      <c r="D68" s="29"/>
      <c r="E68" s="29"/>
      <c r="F68" s="29"/>
      <c r="G68" s="29"/>
      <c r="H68" s="29"/>
      <c r="I68" s="32" t="s">
        <v>124</v>
      </c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29" t="s">
        <v>48</v>
      </c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33">
        <v>14.1</v>
      </c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51">
        <v>14.55</v>
      </c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>
        <v>14.55</v>
      </c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>
        <v>14.98</v>
      </c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>
        <v>14.98</v>
      </c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33">
        <f>'[6]Табл.3.7.'!$G$15*100</f>
        <v>14.962131978122317</v>
      </c>
      <c r="DJ68" s="33"/>
      <c r="DK68" s="33"/>
      <c r="DL68" s="33"/>
      <c r="DM68" s="33"/>
      <c r="DN68" s="33"/>
      <c r="DO68" s="33"/>
      <c r="DP68" s="33"/>
      <c r="DQ68" s="33"/>
      <c r="DR68" s="33"/>
      <c r="DS68" s="33"/>
    </row>
    <row r="69" spans="1:123" ht="15.75">
      <c r="A69" s="29"/>
      <c r="B69" s="29"/>
      <c r="C69" s="29"/>
      <c r="D69" s="29"/>
      <c r="E69" s="29"/>
      <c r="F69" s="29"/>
      <c r="G69" s="29"/>
      <c r="H69" s="29"/>
      <c r="I69" s="32" t="s">
        <v>125</v>
      </c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29" t="s">
        <v>48</v>
      </c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51">
        <v>12.95</v>
      </c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>
        <v>13.37</v>
      </c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>
        <v>13.37</v>
      </c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>
        <v>13.76</v>
      </c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>
        <v>13.76</v>
      </c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33">
        <f>'[6]Таб. 3.9'!$G$15*100</f>
        <v>13.746995746921245</v>
      </c>
      <c r="DJ69" s="33"/>
      <c r="DK69" s="33"/>
      <c r="DL69" s="33"/>
      <c r="DM69" s="33"/>
      <c r="DN69" s="33"/>
      <c r="DO69" s="33"/>
      <c r="DP69" s="33"/>
      <c r="DQ69" s="33"/>
      <c r="DR69" s="33"/>
      <c r="DS69" s="33"/>
    </row>
    <row r="70" spans="1:123" ht="15.75">
      <c r="A70" s="29"/>
      <c r="B70" s="29"/>
      <c r="C70" s="29"/>
      <c r="D70" s="29"/>
      <c r="E70" s="29"/>
      <c r="F70" s="29"/>
      <c r="G70" s="29"/>
      <c r="H70" s="29"/>
      <c r="I70" s="32" t="s">
        <v>126</v>
      </c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29" t="s">
        <v>48</v>
      </c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51">
        <v>8.82</v>
      </c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33">
        <v>9.1</v>
      </c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>
        <v>9.1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>
        <v>9.37</v>
      </c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v>9.37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>
        <f>'[6]Табл. 3.11'!$G$15*100</f>
        <v>9.361049484808277</v>
      </c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ht="15.75">
      <c r="A71" s="29"/>
      <c r="B71" s="29"/>
      <c r="C71" s="29"/>
      <c r="D71" s="29"/>
      <c r="E71" s="29"/>
      <c r="F71" s="29"/>
      <c r="G71" s="29"/>
      <c r="H71" s="29"/>
      <c r="I71" s="32" t="s">
        <v>127</v>
      </c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29" t="s">
        <v>48</v>
      </c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51">
        <v>5.16</v>
      </c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>
        <v>5.33</v>
      </c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>
        <v>5.33</v>
      </c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>
        <v>5.48</v>
      </c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>
        <v>5.48</v>
      </c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33">
        <f>'[6]Табл. 3.13.'!$G$15*100</f>
        <v>5.478341459859388</v>
      </c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ht="15.75">
      <c r="A72" s="46" t="s">
        <v>54</v>
      </c>
      <c r="B72" s="46"/>
      <c r="C72" s="46"/>
      <c r="D72" s="46"/>
      <c r="E72" s="46"/>
      <c r="F72" s="46"/>
      <c r="G72" s="46"/>
      <c r="H72" s="46"/>
      <c r="I72" s="48" t="s">
        <v>257</v>
      </c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</row>
    <row r="73" spans="1:123" ht="15.75">
      <c r="A73" s="46" t="s">
        <v>56</v>
      </c>
      <c r="B73" s="46"/>
      <c r="C73" s="46"/>
      <c r="D73" s="46"/>
      <c r="E73" s="46"/>
      <c r="F73" s="46"/>
      <c r="G73" s="46"/>
      <c r="H73" s="46"/>
      <c r="I73" s="48" t="s">
        <v>225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6" t="s">
        <v>226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</row>
    <row r="74" spans="1:123" ht="15.75">
      <c r="A74" s="46"/>
      <c r="B74" s="46"/>
      <c r="C74" s="46"/>
      <c r="D74" s="46"/>
      <c r="E74" s="46"/>
      <c r="F74" s="46"/>
      <c r="G74" s="46"/>
      <c r="H74" s="46"/>
      <c r="I74" s="48" t="s">
        <v>227</v>
      </c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6" t="s">
        <v>226</v>
      </c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</row>
    <row r="75" spans="1:123" ht="15.75">
      <c r="A75" s="46" t="s">
        <v>58</v>
      </c>
      <c r="B75" s="46"/>
      <c r="C75" s="46"/>
      <c r="D75" s="46"/>
      <c r="E75" s="46"/>
      <c r="F75" s="46"/>
      <c r="G75" s="46"/>
      <c r="H75" s="46"/>
      <c r="I75" s="48" t="s">
        <v>228</v>
      </c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6" t="s">
        <v>210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</row>
    <row r="76" spans="1:123" ht="15.75">
      <c r="A76" s="46" t="s">
        <v>59</v>
      </c>
      <c r="B76" s="46"/>
      <c r="C76" s="46"/>
      <c r="D76" s="46"/>
      <c r="E76" s="46"/>
      <c r="F76" s="46"/>
      <c r="G76" s="46"/>
      <c r="H76" s="46"/>
      <c r="I76" s="48" t="s">
        <v>229</v>
      </c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6" t="s">
        <v>230</v>
      </c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</row>
    <row r="77" spans="1:123" ht="15.75">
      <c r="A77" s="46"/>
      <c r="B77" s="46"/>
      <c r="C77" s="46"/>
      <c r="D77" s="46"/>
      <c r="E77" s="46"/>
      <c r="F77" s="46"/>
      <c r="G77" s="46"/>
      <c r="H77" s="46"/>
      <c r="I77" s="48" t="s">
        <v>170</v>
      </c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</row>
    <row r="78" spans="1:123" ht="15.75">
      <c r="A78" s="50" t="s">
        <v>231</v>
      </c>
      <c r="B78" s="50"/>
      <c r="C78" s="50"/>
      <c r="D78" s="50"/>
      <c r="E78" s="50"/>
      <c r="F78" s="50"/>
      <c r="G78" s="50"/>
      <c r="H78" s="50"/>
      <c r="I78" s="48" t="s">
        <v>232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6" t="s">
        <v>230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</row>
    <row r="79" spans="1:123" ht="15.75">
      <c r="A79" s="50"/>
      <c r="B79" s="50"/>
      <c r="C79" s="50"/>
      <c r="D79" s="50"/>
      <c r="E79" s="50"/>
      <c r="F79" s="50"/>
      <c r="G79" s="50"/>
      <c r="H79" s="50"/>
      <c r="I79" s="48" t="s">
        <v>233</v>
      </c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</row>
    <row r="80" spans="1:123" ht="15.75">
      <c r="A80" s="46" t="s">
        <v>234</v>
      </c>
      <c r="B80" s="46"/>
      <c r="C80" s="46"/>
      <c r="D80" s="46"/>
      <c r="E80" s="46"/>
      <c r="F80" s="46"/>
      <c r="G80" s="46"/>
      <c r="H80" s="46"/>
      <c r="I80" s="48" t="s">
        <v>235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6" t="s">
        <v>230</v>
      </c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</row>
    <row r="81" spans="1:123" ht="15.75" customHeight="1">
      <c r="A81" s="46"/>
      <c r="B81" s="46"/>
      <c r="C81" s="46"/>
      <c r="D81" s="46"/>
      <c r="E81" s="46"/>
      <c r="F81" s="46"/>
      <c r="G81" s="46"/>
      <c r="H81" s="46"/>
      <c r="I81" s="49" t="s">
        <v>251</v>
      </c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6" t="s">
        <v>230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</row>
    <row r="82" spans="1:123" ht="15.75" customHeight="1">
      <c r="A82" s="46"/>
      <c r="B82" s="46"/>
      <c r="C82" s="46"/>
      <c r="D82" s="46"/>
      <c r="E82" s="46"/>
      <c r="F82" s="46"/>
      <c r="G82" s="46"/>
      <c r="H82" s="46"/>
      <c r="I82" s="49" t="s">
        <v>253</v>
      </c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6" t="s">
        <v>230</v>
      </c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</row>
    <row r="83" spans="1:123" ht="15.75" customHeight="1">
      <c r="A83" s="46"/>
      <c r="B83" s="46"/>
      <c r="C83" s="46"/>
      <c r="D83" s="46"/>
      <c r="E83" s="46"/>
      <c r="F83" s="46"/>
      <c r="G83" s="46"/>
      <c r="H83" s="46"/>
      <c r="I83" s="49" t="s">
        <v>252</v>
      </c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6" t="s">
        <v>230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</row>
    <row r="84" spans="1:123" ht="15.75" customHeight="1">
      <c r="A84" s="46"/>
      <c r="B84" s="46"/>
      <c r="C84" s="46"/>
      <c r="D84" s="46"/>
      <c r="E84" s="46"/>
      <c r="F84" s="46"/>
      <c r="G84" s="46"/>
      <c r="H84" s="46"/>
      <c r="I84" s="49" t="s">
        <v>254</v>
      </c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6" t="s">
        <v>230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</row>
    <row r="85" spans="1:123" ht="15.75">
      <c r="A85" s="46" t="s">
        <v>236</v>
      </c>
      <c r="B85" s="46"/>
      <c r="C85" s="46"/>
      <c r="D85" s="46"/>
      <c r="E85" s="46"/>
      <c r="F85" s="46"/>
      <c r="G85" s="46"/>
      <c r="H85" s="46"/>
      <c r="I85" s="48" t="s">
        <v>237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6" t="s">
        <v>230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</row>
    <row r="86" spans="1:123" ht="15.75">
      <c r="A86" s="46"/>
      <c r="B86" s="46"/>
      <c r="C86" s="46"/>
      <c r="D86" s="46"/>
      <c r="E86" s="46"/>
      <c r="F86" s="46"/>
      <c r="G86" s="46"/>
      <c r="H86" s="46"/>
      <c r="I86" s="48" t="s">
        <v>238</v>
      </c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</row>
    <row r="87" spans="1:123" ht="15.75">
      <c r="A87" s="46" t="s">
        <v>60</v>
      </c>
      <c r="B87" s="46"/>
      <c r="C87" s="46"/>
      <c r="D87" s="46"/>
      <c r="E87" s="46"/>
      <c r="F87" s="46"/>
      <c r="G87" s="46"/>
      <c r="H87" s="46"/>
      <c r="I87" s="48" t="s">
        <v>239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</row>
    <row r="88" spans="1:123" ht="15.75">
      <c r="A88" s="46"/>
      <c r="B88" s="46"/>
      <c r="C88" s="46"/>
      <c r="D88" s="46"/>
      <c r="E88" s="46"/>
      <c r="F88" s="46"/>
      <c r="G88" s="46"/>
      <c r="H88" s="46"/>
      <c r="I88" s="48" t="s">
        <v>240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</row>
    <row r="89" spans="1:123" ht="15.75">
      <c r="A89" s="46" t="s">
        <v>61</v>
      </c>
      <c r="B89" s="46"/>
      <c r="C89" s="46"/>
      <c r="D89" s="46"/>
      <c r="E89" s="46"/>
      <c r="F89" s="46"/>
      <c r="G89" s="46"/>
      <c r="H89" s="46"/>
      <c r="I89" s="48" t="s">
        <v>241</v>
      </c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6" t="s">
        <v>243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</row>
    <row r="90" spans="1:123" ht="15.75">
      <c r="A90" s="46"/>
      <c r="B90" s="46"/>
      <c r="C90" s="46"/>
      <c r="D90" s="46"/>
      <c r="E90" s="46"/>
      <c r="F90" s="46"/>
      <c r="G90" s="46"/>
      <c r="H90" s="46"/>
      <c r="I90" s="48" t="s">
        <v>242</v>
      </c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6" t="s">
        <v>244</v>
      </c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</row>
    <row r="91" spans="1:123" ht="15.75">
      <c r="A91" s="46" t="s">
        <v>245</v>
      </c>
      <c r="B91" s="46"/>
      <c r="C91" s="46"/>
      <c r="D91" s="46"/>
      <c r="E91" s="46"/>
      <c r="F91" s="46"/>
      <c r="G91" s="46"/>
      <c r="H91" s="46"/>
      <c r="I91" s="48" t="s">
        <v>246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6" t="s">
        <v>230</v>
      </c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</row>
    <row r="92" spans="1:123" ht="15.75">
      <c r="A92" s="46" t="s">
        <v>247</v>
      </c>
      <c r="B92" s="46"/>
      <c r="C92" s="46"/>
      <c r="D92" s="46"/>
      <c r="E92" s="46"/>
      <c r="F92" s="46"/>
      <c r="G92" s="46"/>
      <c r="H92" s="46"/>
      <c r="I92" s="48" t="s">
        <v>248</v>
      </c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6" t="s">
        <v>249</v>
      </c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</row>
    <row r="93" spans="1:123" ht="15.75">
      <c r="A93" s="46"/>
      <c r="B93" s="46"/>
      <c r="C93" s="46"/>
      <c r="D93" s="46"/>
      <c r="E93" s="46"/>
      <c r="F93" s="46"/>
      <c r="G93" s="46"/>
      <c r="H93" s="46"/>
      <c r="I93" s="48" t="s">
        <v>57</v>
      </c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</row>
    <row r="94" spans="1:123" ht="15.75">
      <c r="A94" s="46"/>
      <c r="B94" s="46"/>
      <c r="C94" s="46"/>
      <c r="D94" s="46"/>
      <c r="E94" s="46"/>
      <c r="F94" s="46"/>
      <c r="G94" s="46"/>
      <c r="H94" s="46"/>
      <c r="I94" s="48" t="s">
        <v>250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6" t="s">
        <v>249</v>
      </c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</row>
    <row r="95" spans="1:123" ht="15.75">
      <c r="A95" s="46"/>
      <c r="B95" s="46"/>
      <c r="C95" s="46"/>
      <c r="D95" s="46"/>
      <c r="E95" s="46"/>
      <c r="F95" s="46"/>
      <c r="G95" s="46"/>
      <c r="H95" s="46"/>
      <c r="I95" s="48" t="s">
        <v>238</v>
      </c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6" t="s">
        <v>249</v>
      </c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</row>
    <row r="111" spans="1:18" ht="15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="17" customFormat="1" ht="11.25">
      <c r="A112" s="17" t="s">
        <v>172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Самылина О. В.</cp:lastModifiedBy>
  <cp:lastPrinted>2016-04-18T05:02:41Z</cp:lastPrinted>
  <dcterms:created xsi:type="dcterms:W3CDTF">2004-09-19T06:34:55Z</dcterms:created>
  <dcterms:modified xsi:type="dcterms:W3CDTF">2016-04-18T13:34:18Z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