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3"/>
  </bookViews>
  <sheets>
    <sheet name="Лист1" sheetId="1" r:id="rId1"/>
    <sheet name="Лист2" sheetId="2" r:id="rId2"/>
    <sheet name="Листы6-11" sheetId="3" r:id="rId3"/>
    <sheet name="Листы15-18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3">'Листы15-18'!$10:$14</definedName>
    <definedName name="_xlnm.Print_Titles" localSheetId="2">'Листы6-11'!$7:$9</definedName>
  </definedNames>
  <calcPr fullCalcOnLoad="1"/>
</workbook>
</file>

<file path=xl/sharedStrings.xml><?xml version="1.0" encoding="utf-8"?>
<sst xmlns="http://schemas.openxmlformats.org/spreadsheetml/2006/main" count="508" uniqueCount="271">
  <si>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</si>
  <si>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</si>
  <si>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</si>
  <si>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</si>
  <si>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</si>
  <si>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</si>
  <si>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</si>
  <si>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</si>
  <si>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</si>
  <si>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</si>
  <si>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</si>
  <si>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</si>
  <si>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</si>
  <si>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</si>
  <si>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</si>
  <si>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</si>
  <si>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</si>
  <si>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</si>
  <si>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</si>
  <si>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</si>
  <si>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</si>
  <si>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</si>
  <si>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</si>
  <si>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</si>
  <si>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</si>
  <si>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</si>
  <si>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</si>
  <si>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</si>
  <si>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</si>
  <si>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</si>
  <si>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</si>
  <si>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</si>
  <si>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</si>
  <si>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</si>
  <si>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</si>
  <si>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</si>
  <si>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</si>
  <si>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</si>
  <si>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</si>
  <si>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</si>
  <si>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</si>
  <si>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</si>
  <si>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</si>
  <si>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</si>
  <si>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</si>
  <si>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</si>
  <si>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</si>
  <si>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</si>
  <si>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</si>
  <si>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</si>
  <si>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</si>
  <si>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</si>
  <si>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3.3.</t>
  </si>
  <si>
    <t>тыс. кВт·ч</t>
  </si>
  <si>
    <t>4.</t>
  </si>
  <si>
    <t>Необходимая валовая выручка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</si>
  <si>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</si>
  <si>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</si>
  <si>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</si>
  <si>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</si>
  <si>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</si>
  <si>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</si>
  <si>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</si>
  <si>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</si>
  <si>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</si>
  <si>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</si>
  <si>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</si>
  <si>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</si>
  <si>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</si>
  <si>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</si>
  <si>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</si>
  <si>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</si>
  <si>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</si>
  <si>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</si>
  <si>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</si>
  <si>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</si>
  <si>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</si>
  <si>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</si>
  <si>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</si>
  <si>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</si>
  <si>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</si>
  <si>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</si>
  <si>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</si>
  <si>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</si>
  <si>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</si>
  <si>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</si>
  <si>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</si>
  <si>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</si>
  <si>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</si>
  <si>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</si>
  <si>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</si>
  <si>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</si>
  <si>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</si>
  <si>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</si>
  <si>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</si>
  <si>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</si>
  <si>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</si>
  <si>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</si>
  <si>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</si>
  <si>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</si>
  <si>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</si>
  <si>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</si>
  <si>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</si>
  <si>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</si>
  <si>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</si>
  <si>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</si>
  <si>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</si>
  <si>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</si>
  <si>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</si>
  <si>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</si>
  <si>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</si>
  <si>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</si>
  <si>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</si>
  <si>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</si>
  <si>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</si>
  <si>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</si>
  <si>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</si>
  <si>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</si>
  <si>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</si>
  <si>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</si>
  <si>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</si>
  <si>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</si>
  <si>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</si>
  <si>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</si>
  <si>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</si>
  <si>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</si>
  <si>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</si>
  <si>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</si>
  <si>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</si>
  <si>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</si>
  <si>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</si>
  <si>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</si>
  <si>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</si>
  <si>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</si>
  <si>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</si>
  <si>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</si>
  <si>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</si>
  <si>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</si>
  <si>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</si>
  <si>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</si>
  <si>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</si>
  <si>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</si>
  <si>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</si>
  <si>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</si>
  <si>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</si>
  <si>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</si>
  <si>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</si>
  <si>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</si>
  <si>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</si>
  <si>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</si>
  <si>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</si>
  <si>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</si>
  <si>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</si>
  <si>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</si>
  <si>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</si>
  <si>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</si>
  <si>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</si>
  <si>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</si>
  <si>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</si>
  <si>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</si>
  <si>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</si>
  <si>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</si>
  <si>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</si>
  <si>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</si>
  <si>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</si>
  <si>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</si>
  <si>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</si>
  <si>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</si>
  <si>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</si>
  <si>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</si>
  <si>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</si>
  <si>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</si>
  <si>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</si>
  <si>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</si>
  <si>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</si>
  <si>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</si>
  <si>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</si>
  <si>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</si>
  <si>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</si>
  <si>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</si>
  <si>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</si>
  <si>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</si>
  <si>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</si>
  <si>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</si>
  <si>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</si>
  <si>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</si>
  <si>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</si>
  <si>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</si>
  <si>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</si>
  <si>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</si>
  <si>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</si>
  <si>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</si>
  <si>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</si>
  <si>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</si>
  <si>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</si>
  <si>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</si>
  <si>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</si>
  <si>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</si>
  <si>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</si>
  <si>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</si>
  <si>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</si>
  <si>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</si>
  <si>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</si>
  <si>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</si>
  <si>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</si>
  <si>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</si>
  <si>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</si>
  <si>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</si>
  <si>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</si>
  <si>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</si>
  <si>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</si>
  <si>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</si>
  <si>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</si>
  <si>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</si>
  <si>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</si>
  <si>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</si>
  <si>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</si>
  <si>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</si>
  <si>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</si>
  <si>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</si>
  <si>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</si>
  <si>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</si>
  <si>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</si>
  <si>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</si>
  <si>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</si>
  <si>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</si>
  <si>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</si>
  <si>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</si>
  <si>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</si>
  <si>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</si>
  <si>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</si>
  <si>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</si>
  <si>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</si>
  <si>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</si>
  <si>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</si>
  <si>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</si>
  <si>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</si>
  <si>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</si>
  <si>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</si>
  <si>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</si>
  <si>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</si>
  <si>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</si>
  <si>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</si>
  <si>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</si>
  <si>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</si>
  <si>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</si>
  <si>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</si>
  <si>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</si>
  <si>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</si>
  <si>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</si>
  <si>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</si>
  <si>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</si>
  <si>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</si>
  <si>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</si>
  <si>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</si>
  <si>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</si>
  <si>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</si>
  <si>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</si>
  <si>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</si>
  <si>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2016</t>
  </si>
  <si>
    <t>Открытое акционерное общество  "Мордовская энергосбытовая компания"</t>
  </si>
  <si>
    <t>ОАО "Мордовэнергосбыт"</t>
  </si>
  <si>
    <t xml:space="preserve"> Открытое акционерное общество  "Мордовская энергосбытовая компания" </t>
  </si>
  <si>
    <t>Республика Мордовия, г. Саранск, ул. Большевистская 117а</t>
  </si>
  <si>
    <t xml:space="preserve"> Мордвинов Александр Михайлович</t>
  </si>
  <si>
    <t>1326192645</t>
  </si>
  <si>
    <t>132601001</t>
  </si>
  <si>
    <t>company@mesk.ru</t>
  </si>
  <si>
    <t>(8342) 23-48-00</t>
  </si>
  <si>
    <t>(8342) 47-89-99</t>
  </si>
  <si>
    <t>-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</si>
</sst>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4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85;&#1086;&#1074;&#1085;&#1099;&#1077;%20&#1087;&#1086;&#1082;&#1072;&#1079;&#1072;&#1090;&#1077;&#1083;&#1080;%20%20&#1076;&#1077;&#1103;&#1090;&#1090;&#1077;&#1083;&#1100;&#1085;.%20&#1043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6%20&#1075;\&#1041;&#1072;&#1083;&#1072;&#1085;&#1089;%202016\&#1060;&#1086;&#1088;&#1084;&#1072;%20&#1076;&#1083;&#1103;%20&#1079;&#1072;&#1087;&#1086;&#1083;&#1085;&#1077;&#1085;&#1080;&#1103;\FORM3.2016.xls%20-&#1076;&#1083;&#1103;%20&#1086;&#1090;&#1087;&#1088;&#1072;&#1074;&#1082;&#1080;(v1.0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6%20&#1075;\&#1044;&#1086;&#1082;&#1091;&#1084;&#1077;&#1085;&#1090;&#1099;%20&#1076;&#1083;&#1103;%20&#1089;&#1084;&#1077;&#1090;&#1099;%202016\&#1057;&#1041;&#1067;&#1058;&#1054;&#1042;&#1040;&#1071;%20&#1053;&#1040;&#1044;&#1041;&#1040;&#1042;&#1050;&#1040;%202016%20&#1075;\&#1058;&#1040;&#1041;&#1051;&#1048;&#1062;&#1067;%20%202015%20&#1075;.(&#1088;&#1072;&#1073;&#1086;&#1095;&#1072;&#1103;%20&#1052;&#1069;&#1080;%20&#1058;&#1055;)%20%20%20%20&#1053;&#1042;&#1042;%20%20526%20&#1076;&#1083;&#1103;%20&#1052;&#1080;&#1085;&#1080;&#1089;&#1090;&#1088;&#1077;&#1089;&#1090;&#1074;&#1072;%20&#1087;&#1086;%20&#1087;&#1088;&#1086;&#1077;&#1082;&#1090;%20&#1087;&#1088;&#1080;&#1082;&#1072;&#1079;&#1072;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89;&#1077;&#1083;&#1077;&#1085;&#1080;&#1077;%20&#1076;&#1083;&#1103;%20&#1089;&#1072;&#1081;&#1090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1">
          <cell r="D11">
            <v>5540</v>
          </cell>
          <cell r="E11">
            <v>5615</v>
          </cell>
        </row>
        <row r="12">
          <cell r="D12">
            <v>191</v>
          </cell>
          <cell r="E12">
            <v>193</v>
          </cell>
        </row>
        <row r="13">
          <cell r="D13">
            <v>75</v>
          </cell>
          <cell r="E13">
            <v>76</v>
          </cell>
        </row>
        <row r="14">
          <cell r="D14">
            <v>8</v>
          </cell>
          <cell r="E14">
            <v>8</v>
          </cell>
        </row>
        <row r="18">
          <cell r="D18">
            <v>214022</v>
          </cell>
          <cell r="E18">
            <v>214550</v>
          </cell>
        </row>
        <row r="20">
          <cell r="D20">
            <v>17055</v>
          </cell>
          <cell r="E20">
            <v>17128</v>
          </cell>
        </row>
        <row r="21">
          <cell r="D21">
            <v>429</v>
          </cell>
          <cell r="E21">
            <v>434</v>
          </cell>
        </row>
        <row r="22">
          <cell r="D22">
            <v>146</v>
          </cell>
          <cell r="E22">
            <v>146</v>
          </cell>
        </row>
        <row r="23">
          <cell r="D23">
            <v>15</v>
          </cell>
          <cell r="E23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17">
        <row r="23">
          <cell r="M23">
            <v>87.94399700000001</v>
          </cell>
          <cell r="N23">
            <v>93.69256199777527</v>
          </cell>
        </row>
      </sheetData>
      <sheetData sheetId="18">
        <row r="23">
          <cell r="M23">
            <v>48.034685</v>
          </cell>
          <cell r="N23">
            <v>49.14474494993996</v>
          </cell>
        </row>
      </sheetData>
      <sheetData sheetId="19">
        <row r="23">
          <cell r="N23">
            <v>51.64880528645397</v>
          </cell>
        </row>
      </sheetData>
      <sheetData sheetId="20">
        <row r="23">
          <cell r="N23">
            <v>84.58585771529292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2.1"/>
      <sheetName val="табл 2.2"/>
      <sheetName val="табл 2.3"/>
      <sheetName val="табл 2.4"/>
      <sheetName val="табл 2.5"/>
      <sheetName val="табл 2.6"/>
      <sheetName val="табл 2.7"/>
      <sheetName val="табл 2.8"/>
      <sheetName val="Смета 13-14"/>
      <sheetName val="табл 3.1"/>
      <sheetName val="табл 3.2"/>
      <sheetName val="табл 3.3"/>
      <sheetName val="табл 3.4"/>
      <sheetName val="табл. 3.5"/>
      <sheetName val="Табл. 3,6."/>
      <sheetName val="Табл.3.7."/>
      <sheetName val="Таб. 3.9"/>
      <sheetName val="Табл. 3.11"/>
      <sheetName val="Табл. 3.13."/>
      <sheetName val="Табл.3.15."/>
    </sheetNames>
    <sheetDataSet>
      <sheetData sheetId="14">
        <row r="17">
          <cell r="G17">
            <v>162366870.549</v>
          </cell>
        </row>
        <row r="18">
          <cell r="G18">
            <v>67674637.065</v>
          </cell>
        </row>
        <row r="19">
          <cell r="G19">
            <v>224449858.06500003</v>
          </cell>
        </row>
        <row r="20">
          <cell r="G20">
            <v>68092704.321</v>
          </cell>
        </row>
        <row r="23">
          <cell r="G23">
            <v>157822665.559</v>
          </cell>
        </row>
        <row r="24">
          <cell r="G24">
            <v>65780608.915</v>
          </cell>
        </row>
        <row r="25">
          <cell r="G25">
            <v>218168119.91500002</v>
          </cell>
        </row>
        <row r="26">
          <cell r="G26">
            <v>66186975.611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год"/>
      <sheetName val="2014 год (2)"/>
      <sheetName val="Лист2"/>
      <sheetName val="Лист3"/>
    </sheetNames>
    <sheetDataSet>
      <sheetData sheetId="1">
        <row r="5">
          <cell r="P5">
            <v>34646.016</v>
          </cell>
          <cell r="Q5">
            <v>41257.171</v>
          </cell>
        </row>
        <row r="6">
          <cell r="P6">
            <v>151.2</v>
          </cell>
          <cell r="Q6">
            <v>325.038</v>
          </cell>
        </row>
        <row r="7">
          <cell r="P7">
            <v>83842.45</v>
          </cell>
          <cell r="Q7">
            <v>88890.997</v>
          </cell>
        </row>
        <row r="8">
          <cell r="P8">
            <v>46679</v>
          </cell>
          <cell r="Q8">
            <v>35633</v>
          </cell>
        </row>
        <row r="42">
          <cell r="L42">
            <v>41847.34254592359</v>
          </cell>
          <cell r="M42">
            <v>42829.526708524216</v>
          </cell>
        </row>
        <row r="43">
          <cell r="L43">
            <v>153.64654070915338</v>
          </cell>
          <cell r="M43">
            <v>328.06796834774224</v>
          </cell>
        </row>
        <row r="44">
          <cell r="L44">
            <v>85493.32515173606</v>
          </cell>
          <cell r="M44">
            <v>89972.97188160903</v>
          </cell>
        </row>
        <row r="45">
          <cell r="L45">
            <v>42556.63676163118</v>
          </cell>
          <cell r="M45">
            <v>36387.06344151901</v>
          </cell>
        </row>
        <row r="50">
          <cell r="L50">
            <v>41945.92158627898</v>
          </cell>
          <cell r="M50">
            <v>42742.59054828451</v>
          </cell>
        </row>
        <row r="51">
          <cell r="L51">
            <v>154.0084831316719</v>
          </cell>
          <cell r="M51">
            <v>327.4020499578451</v>
          </cell>
        </row>
        <row r="52">
          <cell r="L52">
            <v>85694.72025683745</v>
          </cell>
          <cell r="M52">
            <v>89790.34309016862</v>
          </cell>
        </row>
        <row r="53">
          <cell r="L53">
            <v>42656.886673751906</v>
          </cell>
          <cell r="M53">
            <v>36313.20431158903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any@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M21" sqref="BM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6</v>
      </c>
      <c r="BK12" s="22" t="s">
        <v>259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63:80" s="6" customFormat="1" ht="10.5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9" t="s">
        <v>262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9" t="s">
        <v>261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CP28" sqref="CP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9" customFormat="1" ht="18.7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3" ht="15.75">
      <c r="A10" s="10" t="s">
        <v>14</v>
      </c>
      <c r="U10" s="23" t="s">
        <v>260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0" t="s">
        <v>15</v>
      </c>
      <c r="Z12" s="23" t="s">
        <v>261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0" t="s">
        <v>16</v>
      </c>
      <c r="R14" s="23" t="s">
        <v>263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0" t="s">
        <v>17</v>
      </c>
      <c r="R16" s="23" t="s">
        <v>263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0" t="s">
        <v>18</v>
      </c>
      <c r="F18" s="24" t="s">
        <v>265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19</v>
      </c>
      <c r="F20" s="24" t="s">
        <v>266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20</v>
      </c>
      <c r="T22" s="23" t="s">
        <v>264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0" t="s">
        <v>21</v>
      </c>
      <c r="X24" s="25" t="s">
        <v>267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22</v>
      </c>
      <c r="T26" s="24" t="s">
        <v>268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23</v>
      </c>
      <c r="F28" s="24" t="s">
        <v>269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company@mes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EH15" sqref="EH15"/>
    </sheetView>
  </sheetViews>
  <sheetFormatPr defaultColWidth="1.12109375" defaultRowHeight="12.75"/>
  <cols>
    <col min="1" max="136" width="1.12109375" style="15" customWidth="1"/>
    <col min="137" max="137" width="1.25" style="15" customWidth="1"/>
    <col min="138" max="138" width="1.875" style="15" customWidth="1"/>
    <col min="139" max="16384" width="1.12109375" style="15" customWidth="1"/>
  </cols>
  <sheetData>
    <row r="1" spans="123:124" s="12" customFormat="1" ht="11.25">
      <c r="DS1" s="13" t="s">
        <v>76</v>
      </c>
      <c r="DT1" s="13"/>
    </row>
    <row r="2" spans="123:124" s="12" customFormat="1" ht="11.25">
      <c r="DS2" s="13" t="s">
        <v>11</v>
      </c>
      <c r="DT2" s="13"/>
    </row>
    <row r="3" spans="123:124" s="12" customFormat="1" ht="11.25">
      <c r="DS3" s="13" t="s">
        <v>12</v>
      </c>
      <c r="DT3" s="13"/>
    </row>
    <row r="5" spans="1:123" s="14" customFormat="1" ht="18.75">
      <c r="A5" s="37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</row>
    <row r="7" spans="1:123" ht="15.75">
      <c r="A7" s="38" t="s">
        <v>25</v>
      </c>
      <c r="B7" s="39"/>
      <c r="C7" s="39"/>
      <c r="D7" s="39"/>
      <c r="E7" s="39"/>
      <c r="F7" s="39"/>
      <c r="G7" s="39"/>
      <c r="H7" s="40"/>
      <c r="I7" s="38" t="s">
        <v>27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0"/>
      <c r="AP7" s="38" t="s">
        <v>28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40"/>
      <c r="BF7" s="38" t="s">
        <v>30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40"/>
      <c r="CB7" s="38" t="s">
        <v>36</v>
      </c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40"/>
      <c r="CX7" s="38" t="s">
        <v>33</v>
      </c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40"/>
    </row>
    <row r="8" spans="1:123" ht="15.75">
      <c r="A8" s="34" t="s">
        <v>26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29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31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37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34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31"/>
      <c r="B9" s="32"/>
      <c r="C9" s="32"/>
      <c r="D9" s="32"/>
      <c r="E9" s="32"/>
      <c r="F9" s="32"/>
      <c r="G9" s="32"/>
      <c r="H9" s="33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1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31" t="s">
        <v>32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1" t="s">
        <v>78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1" t="s">
        <v>35</v>
      </c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3"/>
    </row>
    <row r="10" spans="1:123" s="11" customFormat="1" ht="15.75">
      <c r="A10" s="57" t="s">
        <v>38</v>
      </c>
      <c r="B10" s="57"/>
      <c r="C10" s="57"/>
      <c r="D10" s="57"/>
      <c r="E10" s="57"/>
      <c r="F10" s="57"/>
      <c r="G10" s="57"/>
      <c r="H10" s="57"/>
      <c r="I10" s="58" t="s">
        <v>79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9">
        <f>BF13+BF84+BF101</f>
        <v>1669877.924</v>
      </c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>
        <f>CB13+CB84+CB101</f>
        <v>1649239.486949462</v>
      </c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>
        <f>CX13+CX84+CX101</f>
        <v>1646509.0410000002</v>
      </c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s="11" customFormat="1" ht="15.75">
      <c r="A11" s="57"/>
      <c r="B11" s="57"/>
      <c r="C11" s="57"/>
      <c r="D11" s="57"/>
      <c r="E11" s="57"/>
      <c r="F11" s="57"/>
      <c r="G11" s="57"/>
      <c r="H11" s="57"/>
      <c r="I11" s="58" t="s">
        <v>80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1" customFormat="1" ht="15.75">
      <c r="A12" s="57"/>
      <c r="B12" s="57"/>
      <c r="C12" s="57"/>
      <c r="D12" s="57"/>
      <c r="E12" s="57"/>
      <c r="F12" s="57"/>
      <c r="G12" s="57"/>
      <c r="H12" s="57"/>
      <c r="I12" s="58" t="s">
        <v>57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s="11" customFormat="1" ht="15.75">
      <c r="A13" s="57" t="s">
        <v>39</v>
      </c>
      <c r="B13" s="57"/>
      <c r="C13" s="57"/>
      <c r="D13" s="57"/>
      <c r="E13" s="57"/>
      <c r="F13" s="57"/>
      <c r="G13" s="57"/>
      <c r="H13" s="57"/>
      <c r="I13" s="58" t="s">
        <v>81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7" t="s">
        <v>53</v>
      </c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9">
        <f>BF15+BF18</f>
        <v>331424.872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>
        <f>CB15+CB18</f>
        <v>339625.077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>
        <f>CX15+CX18</f>
        <v>339568.581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1" customFormat="1" ht="15.75">
      <c r="A14" s="57"/>
      <c r="B14" s="57"/>
      <c r="C14" s="57"/>
      <c r="D14" s="57"/>
      <c r="E14" s="57"/>
      <c r="F14" s="57"/>
      <c r="G14" s="57"/>
      <c r="H14" s="57"/>
      <c r="I14" s="58" t="s">
        <v>82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s="11" customFormat="1" ht="15.75">
      <c r="A15" s="57" t="s">
        <v>83</v>
      </c>
      <c r="B15" s="57"/>
      <c r="C15" s="57"/>
      <c r="D15" s="57"/>
      <c r="E15" s="57"/>
      <c r="F15" s="57"/>
      <c r="G15" s="57"/>
      <c r="H15" s="57"/>
      <c r="I15" s="58" t="s">
        <v>84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7" t="s">
        <v>53</v>
      </c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9">
        <f>BF16+BF17</f>
        <v>331424.872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>
        <f>CB16+CB17</f>
        <v>339625.077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>
        <f>CX16+CX17</f>
        <v>339568.581</v>
      </c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s="11" customFormat="1" ht="15.75">
      <c r="A16" s="57"/>
      <c r="B16" s="57"/>
      <c r="C16" s="57"/>
      <c r="D16" s="57"/>
      <c r="E16" s="57"/>
      <c r="F16" s="57"/>
      <c r="G16" s="57"/>
      <c r="H16" s="57"/>
      <c r="I16" s="58" t="s">
        <v>85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 t="s">
        <v>53</v>
      </c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9">
        <f>BF29+BF40+BF71+BF79</f>
        <v>165318.666</v>
      </c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>
        <f>CB29+CB40+CB71+CB79</f>
        <v>170451.537</v>
      </c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>
        <f>CX29+CX40+CX71+CX79</f>
        <v>170050.95099999997</v>
      </c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11" customFormat="1" ht="15.75">
      <c r="A17" s="57"/>
      <c r="B17" s="57"/>
      <c r="C17" s="57"/>
      <c r="D17" s="57"/>
      <c r="E17" s="57"/>
      <c r="F17" s="57"/>
      <c r="G17" s="57"/>
      <c r="H17" s="57"/>
      <c r="I17" s="58" t="s">
        <v>86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7" t="s">
        <v>53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9">
        <f>BF30+BF41+BF72+BF80</f>
        <v>166106.206</v>
      </c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>
        <f>CB30+CB41+CB72+CB80</f>
        <v>169173.53999999998</v>
      </c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>
        <f>CX30+CX41+CX72+CX80</f>
        <v>169517.63</v>
      </c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s="11" customFormat="1" ht="15.75">
      <c r="A18" s="57" t="s">
        <v>87</v>
      </c>
      <c r="B18" s="57"/>
      <c r="C18" s="57"/>
      <c r="D18" s="57"/>
      <c r="E18" s="57"/>
      <c r="F18" s="57"/>
      <c r="G18" s="57"/>
      <c r="H18" s="57"/>
      <c r="I18" s="58" t="s">
        <v>88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7" t="s">
        <v>53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9">
        <f>BF19+BF20</f>
        <v>0</v>
      </c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11" customFormat="1" ht="15.75">
      <c r="A19" s="57"/>
      <c r="B19" s="57"/>
      <c r="C19" s="57"/>
      <c r="D19" s="57"/>
      <c r="E19" s="57"/>
      <c r="F19" s="57"/>
      <c r="G19" s="57"/>
      <c r="H19" s="57"/>
      <c r="I19" s="58" t="s">
        <v>85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7" t="s">
        <v>53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9">
        <f>BF32+BF43+BF74+BF82</f>
        <v>0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>
        <f>CB32+CB43+CB74+CB82</f>
        <v>0</v>
      </c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>
        <f>CX32+CX43+CX74+CX82</f>
        <v>0</v>
      </c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s="11" customFormat="1" ht="15.75">
      <c r="A20" s="57"/>
      <c r="B20" s="57"/>
      <c r="C20" s="57"/>
      <c r="D20" s="57"/>
      <c r="E20" s="57"/>
      <c r="F20" s="57"/>
      <c r="G20" s="57"/>
      <c r="H20" s="57"/>
      <c r="I20" s="58" t="s">
        <v>86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7" t="s">
        <v>53</v>
      </c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9">
        <f>BF33+BF44+BF75+BF83</f>
        <v>0</v>
      </c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CB33+CB44+CB75+CB83</f>
        <v>0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>
        <f>CX33+CX44+CX75+CX83</f>
        <v>0</v>
      </c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1" customFormat="1" ht="15.75">
      <c r="A21" s="57"/>
      <c r="B21" s="57"/>
      <c r="C21" s="57"/>
      <c r="D21" s="57"/>
      <c r="E21" s="57"/>
      <c r="F21" s="57"/>
      <c r="G21" s="57"/>
      <c r="H21" s="57"/>
      <c r="I21" s="58" t="s">
        <v>57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1" customFormat="1" ht="15.75">
      <c r="A22" s="57" t="s">
        <v>89</v>
      </c>
      <c r="B22" s="57"/>
      <c r="C22" s="57"/>
      <c r="D22" s="57"/>
      <c r="E22" s="57"/>
      <c r="F22" s="57"/>
      <c r="G22" s="57"/>
      <c r="H22" s="57"/>
      <c r="I22" s="58" t="s">
        <v>90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7" t="s">
        <v>53</v>
      </c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9">
        <f>BF28+BF31</f>
        <v>75903.187</v>
      </c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>
        <f>CB28+CB31</f>
        <v>84688.5121345635</v>
      </c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>
        <f>CX28+CX31</f>
        <v>84676.86925444781</v>
      </c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1" customFormat="1" ht="15.75">
      <c r="A23" s="57"/>
      <c r="B23" s="57"/>
      <c r="C23" s="57"/>
      <c r="D23" s="57"/>
      <c r="E23" s="57"/>
      <c r="F23" s="57"/>
      <c r="G23" s="57"/>
      <c r="H23" s="57"/>
      <c r="I23" s="58" t="s">
        <v>91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1" customFormat="1" ht="15.75">
      <c r="A24" s="57"/>
      <c r="B24" s="57"/>
      <c r="C24" s="57"/>
      <c r="D24" s="57"/>
      <c r="E24" s="57"/>
      <c r="F24" s="57"/>
      <c r="G24" s="57"/>
      <c r="H24" s="57"/>
      <c r="I24" s="58" t="s">
        <v>92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1" customFormat="1" ht="15.75">
      <c r="A25" s="57"/>
      <c r="B25" s="57"/>
      <c r="C25" s="57"/>
      <c r="D25" s="57"/>
      <c r="E25" s="57"/>
      <c r="F25" s="57"/>
      <c r="G25" s="57"/>
      <c r="H25" s="57"/>
      <c r="I25" s="58" t="s">
        <v>93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11" customFormat="1" ht="15.75">
      <c r="A26" s="57"/>
      <c r="B26" s="57"/>
      <c r="C26" s="57"/>
      <c r="D26" s="57"/>
      <c r="E26" s="57"/>
      <c r="F26" s="57"/>
      <c r="G26" s="57"/>
      <c r="H26" s="57"/>
      <c r="I26" s="58" t="s">
        <v>94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s="11" customFormat="1" ht="15.75">
      <c r="A27" s="57"/>
      <c r="B27" s="57"/>
      <c r="C27" s="57"/>
      <c r="D27" s="57"/>
      <c r="E27" s="57"/>
      <c r="F27" s="57"/>
      <c r="G27" s="57"/>
      <c r="H27" s="57"/>
      <c r="I27" s="58" t="s">
        <v>95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s="11" customFormat="1" ht="15.75">
      <c r="A28" s="57" t="s">
        <v>24</v>
      </c>
      <c r="B28" s="57"/>
      <c r="C28" s="57"/>
      <c r="D28" s="57"/>
      <c r="E28" s="57"/>
      <c r="F28" s="57"/>
      <c r="G28" s="57"/>
      <c r="H28" s="57"/>
      <c r="I28" s="58" t="s">
        <v>84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7" t="s">
        <v>53</v>
      </c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9">
        <f>BF29+BF30</f>
        <v>75903.187</v>
      </c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>
        <f>CB29+CB30</f>
        <v>84688.5121345635</v>
      </c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>
        <f>CX29+CX30</f>
        <v>84676.86925444781</v>
      </c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s="11" customFormat="1" ht="15.75">
      <c r="A29" s="57"/>
      <c r="B29" s="57"/>
      <c r="C29" s="57"/>
      <c r="D29" s="57"/>
      <c r="E29" s="57"/>
      <c r="F29" s="57"/>
      <c r="G29" s="57"/>
      <c r="H29" s="57"/>
      <c r="I29" s="58" t="s">
        <v>85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7" t="s">
        <v>53</v>
      </c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9">
        <f>'[4]2014 год (2)'!$P$5</f>
        <v>34646.016</v>
      </c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>
        <f>'[4]2014 год (2)'!$L$50</f>
        <v>41945.92158627898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>
        <f>'[4]2014 год (2)'!$L$42</f>
        <v>41847.34254592359</v>
      </c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s="11" customFormat="1" ht="15.75">
      <c r="A30" s="57"/>
      <c r="B30" s="57"/>
      <c r="C30" s="57"/>
      <c r="D30" s="57"/>
      <c r="E30" s="57"/>
      <c r="F30" s="57"/>
      <c r="G30" s="57"/>
      <c r="H30" s="57"/>
      <c r="I30" s="58" t="s">
        <v>86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7" t="s">
        <v>53</v>
      </c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9">
        <f>'[4]2014 год (2)'!$Q$5</f>
        <v>41257.171</v>
      </c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>
        <f>'[4]2014 год (2)'!$M$50</f>
        <v>42742.59054828451</v>
      </c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>
        <f>'[4]2014 год (2)'!$M$42</f>
        <v>42829.526708524216</v>
      </c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s="11" customFormat="1" ht="15.75">
      <c r="A31" s="57" t="s">
        <v>96</v>
      </c>
      <c r="B31" s="57"/>
      <c r="C31" s="57"/>
      <c r="D31" s="57"/>
      <c r="E31" s="57"/>
      <c r="F31" s="57"/>
      <c r="G31" s="57"/>
      <c r="H31" s="57"/>
      <c r="I31" s="58" t="s">
        <v>88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7" t="s">
        <v>53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9">
        <f>BF32+BF33</f>
        <v>0</v>
      </c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>
        <f>CB32+CB33</f>
        <v>0</v>
      </c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>
        <f>CX32+CX33</f>
        <v>0</v>
      </c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s="11" customFormat="1" ht="15.75">
      <c r="A32" s="57"/>
      <c r="B32" s="57"/>
      <c r="C32" s="57"/>
      <c r="D32" s="57"/>
      <c r="E32" s="57"/>
      <c r="F32" s="57"/>
      <c r="G32" s="57"/>
      <c r="H32" s="57"/>
      <c r="I32" s="58" t="s">
        <v>85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7" t="s">
        <v>53</v>
      </c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1" customFormat="1" ht="15.75">
      <c r="A33" s="57"/>
      <c r="B33" s="57"/>
      <c r="C33" s="57"/>
      <c r="D33" s="57"/>
      <c r="E33" s="57"/>
      <c r="F33" s="57"/>
      <c r="G33" s="57"/>
      <c r="H33" s="57"/>
      <c r="I33" s="58" t="s">
        <v>86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7" t="s">
        <v>53</v>
      </c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1" customFormat="1" ht="15.75">
      <c r="A34" s="57" t="s">
        <v>97</v>
      </c>
      <c r="B34" s="57"/>
      <c r="C34" s="57"/>
      <c r="D34" s="57"/>
      <c r="E34" s="57"/>
      <c r="F34" s="57"/>
      <c r="G34" s="57"/>
      <c r="H34" s="57"/>
      <c r="I34" s="58" t="s">
        <v>90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7" t="s">
        <v>53</v>
      </c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9">
        <f>BF39+BF42</f>
        <v>476.238</v>
      </c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>
        <f>CB39+CB42</f>
        <v>481.410533089517</v>
      </c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>
        <f>CX39+CX42</f>
        <v>481.7145090568956</v>
      </c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s="11" customFormat="1" ht="15.75">
      <c r="A35" s="57"/>
      <c r="B35" s="57"/>
      <c r="C35" s="57"/>
      <c r="D35" s="57"/>
      <c r="E35" s="57"/>
      <c r="F35" s="57"/>
      <c r="G35" s="57"/>
      <c r="H35" s="57"/>
      <c r="I35" s="58" t="s">
        <v>91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s="11" customFormat="1" ht="15.75">
      <c r="A36" s="57"/>
      <c r="B36" s="57"/>
      <c r="C36" s="57"/>
      <c r="D36" s="57"/>
      <c r="E36" s="57"/>
      <c r="F36" s="57"/>
      <c r="G36" s="57"/>
      <c r="H36" s="57"/>
      <c r="I36" s="58" t="s">
        <v>98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s="11" customFormat="1" ht="15.75">
      <c r="A37" s="57"/>
      <c r="B37" s="57"/>
      <c r="C37" s="57"/>
      <c r="D37" s="57"/>
      <c r="E37" s="57"/>
      <c r="F37" s="57"/>
      <c r="G37" s="57"/>
      <c r="H37" s="57"/>
      <c r="I37" s="58" t="s">
        <v>99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1" customFormat="1" ht="15.75">
      <c r="A38" s="57"/>
      <c r="B38" s="57"/>
      <c r="C38" s="57"/>
      <c r="D38" s="57"/>
      <c r="E38" s="57"/>
      <c r="F38" s="57"/>
      <c r="G38" s="57"/>
      <c r="H38" s="57"/>
      <c r="I38" s="58" t="s">
        <v>258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1" customFormat="1" ht="15.75">
      <c r="A39" s="57" t="s">
        <v>100</v>
      </c>
      <c r="B39" s="57"/>
      <c r="C39" s="57"/>
      <c r="D39" s="57"/>
      <c r="E39" s="57"/>
      <c r="F39" s="57"/>
      <c r="G39" s="57"/>
      <c r="H39" s="57"/>
      <c r="I39" s="58" t="s">
        <v>84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7" t="s">
        <v>53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9">
        <f>BF40+BF41</f>
        <v>476.238</v>
      </c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>
        <f>CB40+CB41</f>
        <v>481.410533089517</v>
      </c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>
        <f>CX40+CX41</f>
        <v>481.7145090568956</v>
      </c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1" customFormat="1" ht="15.75">
      <c r="A40" s="57"/>
      <c r="B40" s="57"/>
      <c r="C40" s="57"/>
      <c r="D40" s="57"/>
      <c r="E40" s="57"/>
      <c r="F40" s="57"/>
      <c r="G40" s="57"/>
      <c r="H40" s="57"/>
      <c r="I40" s="58" t="s">
        <v>85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7" t="s">
        <v>53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9">
        <f>'[4]2014 год (2)'!$P$6</f>
        <v>151.2</v>
      </c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>
        <f>'[4]2014 год (2)'!$L$51</f>
        <v>154.0084831316719</v>
      </c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>
        <f>'[4]2014 год (2)'!$L$43</f>
        <v>153.64654070915338</v>
      </c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1" customFormat="1" ht="15.75">
      <c r="A41" s="57"/>
      <c r="B41" s="57"/>
      <c r="C41" s="57"/>
      <c r="D41" s="57"/>
      <c r="E41" s="57"/>
      <c r="F41" s="57"/>
      <c r="G41" s="57"/>
      <c r="H41" s="57"/>
      <c r="I41" s="58" t="s">
        <v>86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7" t="s">
        <v>53</v>
      </c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9">
        <f>'[4]2014 год (2)'!$Q$6</f>
        <v>325.038</v>
      </c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>
        <f>'[4]2014 год (2)'!$M$51</f>
        <v>327.4020499578451</v>
      </c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>
        <f>'[4]2014 год (2)'!$M$43</f>
        <v>328.06796834774224</v>
      </c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1" customFormat="1" ht="15.75">
      <c r="A42" s="57" t="s">
        <v>101</v>
      </c>
      <c r="B42" s="57"/>
      <c r="C42" s="57"/>
      <c r="D42" s="57"/>
      <c r="E42" s="57"/>
      <c r="F42" s="57"/>
      <c r="G42" s="57"/>
      <c r="H42" s="57"/>
      <c r="I42" s="58" t="s">
        <v>88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7" t="s">
        <v>53</v>
      </c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9">
        <f>BF43+BF44</f>
        <v>0</v>
      </c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>
        <f>CB43+CB44</f>
        <v>0</v>
      </c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>
        <f>CX43+CX44</f>
        <v>0</v>
      </c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1" customFormat="1" ht="15.75">
      <c r="A43" s="57"/>
      <c r="B43" s="57"/>
      <c r="C43" s="57"/>
      <c r="D43" s="57"/>
      <c r="E43" s="57"/>
      <c r="F43" s="57"/>
      <c r="G43" s="57"/>
      <c r="H43" s="57"/>
      <c r="I43" s="58" t="s">
        <v>85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7" t="s">
        <v>53</v>
      </c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1" customFormat="1" ht="15.75">
      <c r="A44" s="57"/>
      <c r="B44" s="57"/>
      <c r="C44" s="57"/>
      <c r="D44" s="57"/>
      <c r="E44" s="57"/>
      <c r="F44" s="57"/>
      <c r="G44" s="57"/>
      <c r="H44" s="57"/>
      <c r="I44" s="58" t="s">
        <v>86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7" t="s">
        <v>53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s="11" customFormat="1" ht="15.75">
      <c r="A45" s="57" t="s">
        <v>102</v>
      </c>
      <c r="B45" s="57"/>
      <c r="C45" s="57"/>
      <c r="D45" s="57"/>
      <c r="E45" s="57"/>
      <c r="F45" s="57"/>
      <c r="G45" s="57"/>
      <c r="H45" s="57"/>
      <c r="I45" s="58" t="s">
        <v>90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7" t="s">
        <v>53</v>
      </c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11" customFormat="1" ht="15.75">
      <c r="A46" s="57"/>
      <c r="B46" s="57"/>
      <c r="C46" s="57"/>
      <c r="D46" s="57"/>
      <c r="E46" s="57"/>
      <c r="F46" s="57"/>
      <c r="G46" s="57"/>
      <c r="H46" s="57"/>
      <c r="I46" s="58" t="s">
        <v>91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s="11" customFormat="1" ht="15.75">
      <c r="A47" s="57"/>
      <c r="B47" s="57"/>
      <c r="C47" s="57"/>
      <c r="D47" s="57"/>
      <c r="E47" s="57"/>
      <c r="F47" s="57"/>
      <c r="G47" s="57"/>
      <c r="H47" s="57"/>
      <c r="I47" s="58" t="s">
        <v>98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s="11" customFormat="1" ht="15.75">
      <c r="A48" s="57"/>
      <c r="B48" s="57"/>
      <c r="C48" s="57"/>
      <c r="D48" s="57"/>
      <c r="E48" s="57"/>
      <c r="F48" s="57"/>
      <c r="G48" s="57"/>
      <c r="H48" s="57"/>
      <c r="I48" s="58" t="s">
        <v>103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1" customFormat="1" ht="15.75">
      <c r="A49" s="57"/>
      <c r="B49" s="57"/>
      <c r="C49" s="57"/>
      <c r="D49" s="57"/>
      <c r="E49" s="57"/>
      <c r="F49" s="57"/>
      <c r="G49" s="57"/>
      <c r="H49" s="57"/>
      <c r="I49" s="58" t="s">
        <v>104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1" customFormat="1" ht="15.75">
      <c r="A50" s="57" t="s">
        <v>105</v>
      </c>
      <c r="B50" s="57"/>
      <c r="C50" s="57"/>
      <c r="D50" s="57"/>
      <c r="E50" s="57"/>
      <c r="F50" s="57"/>
      <c r="G50" s="57"/>
      <c r="H50" s="57"/>
      <c r="I50" s="58" t="s">
        <v>84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7" t="s">
        <v>53</v>
      </c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1" customFormat="1" ht="15.75">
      <c r="A51" s="57"/>
      <c r="B51" s="57"/>
      <c r="C51" s="57"/>
      <c r="D51" s="57"/>
      <c r="E51" s="57"/>
      <c r="F51" s="57"/>
      <c r="G51" s="57"/>
      <c r="H51" s="57"/>
      <c r="I51" s="58" t="s">
        <v>85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7" t="s">
        <v>53</v>
      </c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s="11" customFormat="1" ht="15.75">
      <c r="A52" s="57"/>
      <c r="B52" s="57"/>
      <c r="C52" s="57"/>
      <c r="D52" s="57"/>
      <c r="E52" s="57"/>
      <c r="F52" s="57"/>
      <c r="G52" s="57"/>
      <c r="H52" s="57"/>
      <c r="I52" s="58" t="s">
        <v>86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7" t="s">
        <v>53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s="11" customFormat="1" ht="15.75">
      <c r="A53" s="57" t="s">
        <v>106</v>
      </c>
      <c r="B53" s="57"/>
      <c r="C53" s="57"/>
      <c r="D53" s="57"/>
      <c r="E53" s="57"/>
      <c r="F53" s="57"/>
      <c r="G53" s="57"/>
      <c r="H53" s="57"/>
      <c r="I53" s="58" t="s">
        <v>88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7" t="s">
        <v>53</v>
      </c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s="11" customFormat="1" ht="15.75">
      <c r="A54" s="57"/>
      <c r="B54" s="57"/>
      <c r="C54" s="57"/>
      <c r="D54" s="57"/>
      <c r="E54" s="57"/>
      <c r="F54" s="57"/>
      <c r="G54" s="57"/>
      <c r="H54" s="57"/>
      <c r="I54" s="58" t="s">
        <v>85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7" t="s">
        <v>53</v>
      </c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s="11" customFormat="1" ht="15.75">
      <c r="A55" s="57"/>
      <c r="B55" s="57"/>
      <c r="C55" s="57"/>
      <c r="D55" s="57"/>
      <c r="E55" s="57"/>
      <c r="F55" s="57"/>
      <c r="G55" s="57"/>
      <c r="H55" s="57"/>
      <c r="I55" s="58" t="s">
        <v>86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7" t="s">
        <v>53</v>
      </c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s="11" customFormat="1" ht="15.75">
      <c r="A56" s="57" t="s">
        <v>107</v>
      </c>
      <c r="B56" s="57"/>
      <c r="C56" s="57"/>
      <c r="D56" s="57"/>
      <c r="E56" s="57"/>
      <c r="F56" s="57"/>
      <c r="G56" s="57"/>
      <c r="H56" s="57"/>
      <c r="I56" s="58" t="s">
        <v>90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7" t="s">
        <v>53</v>
      </c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s="11" customFormat="1" ht="15.75">
      <c r="A57" s="57"/>
      <c r="B57" s="57"/>
      <c r="C57" s="57"/>
      <c r="D57" s="57"/>
      <c r="E57" s="57"/>
      <c r="F57" s="57"/>
      <c r="G57" s="57"/>
      <c r="H57" s="57"/>
      <c r="I57" s="58" t="s">
        <v>91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s="11" customFormat="1" ht="15.75">
      <c r="A58" s="57"/>
      <c r="B58" s="57"/>
      <c r="C58" s="57"/>
      <c r="D58" s="57"/>
      <c r="E58" s="57"/>
      <c r="F58" s="57"/>
      <c r="G58" s="57"/>
      <c r="H58" s="57"/>
      <c r="I58" s="58" t="s">
        <v>98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1" customFormat="1" ht="15.75">
      <c r="A59" s="57"/>
      <c r="B59" s="57"/>
      <c r="C59" s="57"/>
      <c r="D59" s="57"/>
      <c r="E59" s="57"/>
      <c r="F59" s="57"/>
      <c r="G59" s="57"/>
      <c r="H59" s="57"/>
      <c r="I59" s="58" t="s">
        <v>93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1" customFormat="1" ht="15.75">
      <c r="A60" s="57"/>
      <c r="B60" s="57"/>
      <c r="C60" s="57"/>
      <c r="D60" s="57"/>
      <c r="E60" s="57"/>
      <c r="F60" s="57"/>
      <c r="G60" s="57"/>
      <c r="H60" s="57"/>
      <c r="I60" s="58" t="s">
        <v>108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1" customFormat="1" ht="15.75">
      <c r="A61" s="57"/>
      <c r="B61" s="57"/>
      <c r="C61" s="57"/>
      <c r="D61" s="57"/>
      <c r="E61" s="57"/>
      <c r="F61" s="57"/>
      <c r="G61" s="57"/>
      <c r="H61" s="57"/>
      <c r="I61" s="58" t="s">
        <v>95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s="11" customFormat="1" ht="15.75">
      <c r="A62" s="57" t="s">
        <v>109</v>
      </c>
      <c r="B62" s="57"/>
      <c r="C62" s="57"/>
      <c r="D62" s="57"/>
      <c r="E62" s="57"/>
      <c r="F62" s="57"/>
      <c r="G62" s="57"/>
      <c r="H62" s="57"/>
      <c r="I62" s="58" t="s">
        <v>84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7" t="s">
        <v>53</v>
      </c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s="11" customFormat="1" ht="15.75">
      <c r="A63" s="57"/>
      <c r="B63" s="57"/>
      <c r="C63" s="57"/>
      <c r="D63" s="57"/>
      <c r="E63" s="57"/>
      <c r="F63" s="57"/>
      <c r="G63" s="57"/>
      <c r="H63" s="57"/>
      <c r="I63" s="58" t="s">
        <v>85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7" t="s">
        <v>53</v>
      </c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s="11" customFormat="1" ht="15.75">
      <c r="A64" s="57"/>
      <c r="B64" s="57"/>
      <c r="C64" s="57"/>
      <c r="D64" s="57"/>
      <c r="E64" s="57"/>
      <c r="F64" s="57"/>
      <c r="G64" s="57"/>
      <c r="H64" s="57"/>
      <c r="I64" s="58" t="s">
        <v>86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7" t="s">
        <v>53</v>
      </c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s="11" customFormat="1" ht="15.75">
      <c r="A65" s="57" t="s">
        <v>110</v>
      </c>
      <c r="B65" s="57"/>
      <c r="C65" s="57"/>
      <c r="D65" s="57"/>
      <c r="E65" s="57"/>
      <c r="F65" s="57"/>
      <c r="G65" s="57"/>
      <c r="H65" s="57"/>
      <c r="I65" s="58" t="s">
        <v>88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7" t="s">
        <v>53</v>
      </c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1" customFormat="1" ht="15.75">
      <c r="A66" s="57"/>
      <c r="B66" s="57"/>
      <c r="C66" s="57"/>
      <c r="D66" s="57"/>
      <c r="E66" s="57"/>
      <c r="F66" s="57"/>
      <c r="G66" s="57"/>
      <c r="H66" s="57"/>
      <c r="I66" s="58" t="s">
        <v>85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7" t="s">
        <v>53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1" customFormat="1" ht="15.75">
      <c r="A67" s="57"/>
      <c r="B67" s="57"/>
      <c r="C67" s="57"/>
      <c r="D67" s="57"/>
      <c r="E67" s="57"/>
      <c r="F67" s="57"/>
      <c r="G67" s="57"/>
      <c r="H67" s="57"/>
      <c r="I67" s="58" t="s">
        <v>86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7" t="s">
        <v>53</v>
      </c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1" customFormat="1" ht="15.75">
      <c r="A68" s="57" t="s">
        <v>111</v>
      </c>
      <c r="B68" s="57"/>
      <c r="C68" s="57"/>
      <c r="D68" s="57"/>
      <c r="E68" s="57"/>
      <c r="F68" s="57"/>
      <c r="G68" s="57"/>
      <c r="H68" s="57"/>
      <c r="I68" s="58" t="s">
        <v>112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7" t="s">
        <v>53</v>
      </c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9">
        <f>BF70+BF73</f>
        <v>172733.447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>
        <f>CB70+CB73</f>
        <v>175485.06334700607</v>
      </c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>
        <f>CX70+CX73</f>
        <v>175466.2970333451</v>
      </c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11" customFormat="1" ht="15.75">
      <c r="A69" s="57"/>
      <c r="B69" s="57"/>
      <c r="C69" s="57"/>
      <c r="D69" s="57"/>
      <c r="E69" s="57"/>
      <c r="F69" s="57"/>
      <c r="G69" s="57"/>
      <c r="H69" s="57"/>
      <c r="I69" s="58" t="s">
        <v>113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11" customFormat="1" ht="15.75">
      <c r="A70" s="57" t="s">
        <v>114</v>
      </c>
      <c r="B70" s="57"/>
      <c r="C70" s="57"/>
      <c r="D70" s="57"/>
      <c r="E70" s="57"/>
      <c r="F70" s="57"/>
      <c r="G70" s="57"/>
      <c r="H70" s="57"/>
      <c r="I70" s="58" t="s">
        <v>84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7" t="s">
        <v>53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9">
        <f>BF71+BF72</f>
        <v>172733.447</v>
      </c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>
        <f>CB71+CB72</f>
        <v>175485.06334700607</v>
      </c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>
        <f>CX71+CX72</f>
        <v>175466.2970333451</v>
      </c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11" customFormat="1" ht="15.75">
      <c r="A71" s="57"/>
      <c r="B71" s="57"/>
      <c r="C71" s="57"/>
      <c r="D71" s="57"/>
      <c r="E71" s="57"/>
      <c r="F71" s="57"/>
      <c r="G71" s="57"/>
      <c r="H71" s="57"/>
      <c r="I71" s="58" t="s">
        <v>85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7" t="s">
        <v>53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9">
        <f>'[4]2014 год (2)'!$P$7</f>
        <v>83842.45</v>
      </c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>
        <f>'[4]2014 год (2)'!$L$52</f>
        <v>85694.72025683745</v>
      </c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>
        <f>'[4]2014 год (2)'!$L$44</f>
        <v>85493.32515173606</v>
      </c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11" customFormat="1" ht="15.75">
      <c r="A72" s="57"/>
      <c r="B72" s="57"/>
      <c r="C72" s="57"/>
      <c r="D72" s="57"/>
      <c r="E72" s="57"/>
      <c r="F72" s="57"/>
      <c r="G72" s="57"/>
      <c r="H72" s="57"/>
      <c r="I72" s="58" t="s">
        <v>86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7" t="s">
        <v>53</v>
      </c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9">
        <f>'[4]2014 год (2)'!$Q$7</f>
        <v>88890.997</v>
      </c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>
        <f>'[4]2014 год (2)'!$M$52</f>
        <v>89790.34309016862</v>
      </c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>
        <f>'[4]2014 год (2)'!$M$44</f>
        <v>89972.97188160903</v>
      </c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11" customFormat="1" ht="15.75">
      <c r="A73" s="57" t="s">
        <v>115</v>
      </c>
      <c r="B73" s="57"/>
      <c r="C73" s="57"/>
      <c r="D73" s="57"/>
      <c r="E73" s="57"/>
      <c r="F73" s="57"/>
      <c r="G73" s="57"/>
      <c r="H73" s="57"/>
      <c r="I73" s="58" t="s">
        <v>88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7" t="s">
        <v>53</v>
      </c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9">
        <f>BF74+BF75</f>
        <v>0</v>
      </c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>
        <f>CB74+CB75</f>
        <v>0</v>
      </c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>
        <f>CX74+CX75</f>
        <v>0</v>
      </c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s="11" customFormat="1" ht="15.75">
      <c r="A74" s="57"/>
      <c r="B74" s="57"/>
      <c r="C74" s="57"/>
      <c r="D74" s="57"/>
      <c r="E74" s="57"/>
      <c r="F74" s="57"/>
      <c r="G74" s="57"/>
      <c r="H74" s="57"/>
      <c r="I74" s="58" t="s">
        <v>85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7" t="s">
        <v>53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s="11" customFormat="1" ht="15.75">
      <c r="A75" s="57"/>
      <c r="B75" s="57"/>
      <c r="C75" s="57"/>
      <c r="D75" s="57"/>
      <c r="E75" s="57"/>
      <c r="F75" s="57"/>
      <c r="G75" s="57"/>
      <c r="H75" s="57"/>
      <c r="I75" s="58" t="s">
        <v>86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7" t="s">
        <v>53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11" customFormat="1" ht="15.75">
      <c r="A76" s="57" t="s">
        <v>116</v>
      </c>
      <c r="B76" s="57"/>
      <c r="C76" s="57"/>
      <c r="D76" s="57"/>
      <c r="E76" s="57"/>
      <c r="F76" s="57"/>
      <c r="G76" s="57"/>
      <c r="H76" s="57"/>
      <c r="I76" s="58" t="s">
        <v>117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7" t="s">
        <v>53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9">
        <f>BF78+BF81</f>
        <v>82312</v>
      </c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>
        <f>CB78+CB81</f>
        <v>78970.09098534094</v>
      </c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>
        <f>CX78+CX81</f>
        <v>78943.70020315019</v>
      </c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1" customFormat="1" ht="15.75">
      <c r="A77" s="57"/>
      <c r="B77" s="57"/>
      <c r="C77" s="57"/>
      <c r="D77" s="57"/>
      <c r="E77" s="57"/>
      <c r="F77" s="57"/>
      <c r="G77" s="57"/>
      <c r="H77" s="57"/>
      <c r="I77" s="58" t="s">
        <v>118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1" customFormat="1" ht="15.75">
      <c r="A78" s="57" t="s">
        <v>119</v>
      </c>
      <c r="B78" s="57"/>
      <c r="C78" s="57"/>
      <c r="D78" s="57"/>
      <c r="E78" s="57"/>
      <c r="F78" s="57"/>
      <c r="G78" s="57"/>
      <c r="H78" s="57"/>
      <c r="I78" s="58" t="s">
        <v>84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7" t="s">
        <v>53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9">
        <f>BF79+BF80</f>
        <v>82312</v>
      </c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>
        <f>CB79+CB80</f>
        <v>78970.09098534094</v>
      </c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>
        <f>CX79+CX80</f>
        <v>78943.70020315019</v>
      </c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11" customFormat="1" ht="15.75">
      <c r="A79" s="57"/>
      <c r="B79" s="57"/>
      <c r="C79" s="57"/>
      <c r="D79" s="57"/>
      <c r="E79" s="57"/>
      <c r="F79" s="57"/>
      <c r="G79" s="57"/>
      <c r="H79" s="57"/>
      <c r="I79" s="58" t="s">
        <v>85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7" t="s">
        <v>53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9">
        <f>'[4]2014 год (2)'!$P$8</f>
        <v>46679</v>
      </c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>
        <f>'[4]2014 год (2)'!$L$53</f>
        <v>42656.886673751906</v>
      </c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>
        <f>'[4]2014 год (2)'!$L$45</f>
        <v>42556.63676163118</v>
      </c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1" customFormat="1" ht="15.75">
      <c r="A80" s="57"/>
      <c r="B80" s="57"/>
      <c r="C80" s="57"/>
      <c r="D80" s="57"/>
      <c r="E80" s="57"/>
      <c r="F80" s="57"/>
      <c r="G80" s="57"/>
      <c r="H80" s="57"/>
      <c r="I80" s="58" t="s">
        <v>86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7" t="s">
        <v>53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9">
        <f>'[4]2014 год (2)'!$Q$8</f>
        <v>35633</v>
      </c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>
        <f>'[4]2014 год (2)'!$M$53</f>
        <v>36313.20431158903</v>
      </c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>
        <f>'[4]2014 год (2)'!$M$45</f>
        <v>36387.06344151901</v>
      </c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1" customFormat="1" ht="15.75">
      <c r="A81" s="57" t="s">
        <v>120</v>
      </c>
      <c r="B81" s="57"/>
      <c r="C81" s="57"/>
      <c r="D81" s="57"/>
      <c r="E81" s="57"/>
      <c r="F81" s="57"/>
      <c r="G81" s="57"/>
      <c r="H81" s="57"/>
      <c r="I81" s="58" t="s">
        <v>88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7" t="s">
        <v>53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9">
        <f>BF82+BF83</f>
        <v>0</v>
      </c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>
        <f>CB82+CB83</f>
        <v>0</v>
      </c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>
        <f>CX82+CX83</f>
        <v>0</v>
      </c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1" customFormat="1" ht="15.75">
      <c r="A82" s="57"/>
      <c r="B82" s="57"/>
      <c r="C82" s="57"/>
      <c r="D82" s="57"/>
      <c r="E82" s="57"/>
      <c r="F82" s="57"/>
      <c r="G82" s="57"/>
      <c r="H82" s="57"/>
      <c r="I82" s="58" t="s">
        <v>85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7" t="s">
        <v>53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s="11" customFormat="1" ht="15.75">
      <c r="A83" s="57"/>
      <c r="B83" s="57"/>
      <c r="C83" s="57"/>
      <c r="D83" s="57"/>
      <c r="E83" s="57"/>
      <c r="F83" s="57"/>
      <c r="G83" s="57"/>
      <c r="H83" s="57"/>
      <c r="I83" s="58" t="s">
        <v>86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7" t="s">
        <v>53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s="11" customFormat="1" ht="15.75">
      <c r="A84" s="57" t="s">
        <v>41</v>
      </c>
      <c r="B84" s="57"/>
      <c r="C84" s="57"/>
      <c r="D84" s="57"/>
      <c r="E84" s="57"/>
      <c r="F84" s="57"/>
      <c r="G84" s="57"/>
      <c r="H84" s="57"/>
      <c r="I84" s="58" t="s">
        <v>255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7" t="s">
        <v>53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9">
        <f>BF89+BF92+BF95+BF98</f>
        <v>1069356.946</v>
      </c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>
        <f>CB89+CB92+CB95+CB98</f>
        <v>1030542.4400000001</v>
      </c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>
        <f>CX89+CX92+CX95+CX98</f>
        <v>1037844.3539999999</v>
      </c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s="11" customFormat="1" ht="15.75">
      <c r="A85" s="57"/>
      <c r="B85" s="57"/>
      <c r="C85" s="57"/>
      <c r="D85" s="57"/>
      <c r="E85" s="57"/>
      <c r="F85" s="57"/>
      <c r="G85" s="57"/>
      <c r="H85" s="57"/>
      <c r="I85" s="58" t="s">
        <v>121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s="11" customFormat="1" ht="15.75">
      <c r="A86" s="57"/>
      <c r="B86" s="57"/>
      <c r="C86" s="57"/>
      <c r="D86" s="57"/>
      <c r="E86" s="57"/>
      <c r="F86" s="57"/>
      <c r="G86" s="57"/>
      <c r="H86" s="57"/>
      <c r="I86" s="58" t="s">
        <v>81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s="11" customFormat="1" ht="15.75">
      <c r="A87" s="57"/>
      <c r="B87" s="57"/>
      <c r="C87" s="57"/>
      <c r="D87" s="57"/>
      <c r="E87" s="57"/>
      <c r="F87" s="57"/>
      <c r="G87" s="57"/>
      <c r="H87" s="57"/>
      <c r="I87" s="58" t="s">
        <v>122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s="11" customFormat="1" ht="15.75">
      <c r="A88" s="57"/>
      <c r="B88" s="57"/>
      <c r="C88" s="57"/>
      <c r="D88" s="57"/>
      <c r="E88" s="57"/>
      <c r="F88" s="57"/>
      <c r="G88" s="57"/>
      <c r="H88" s="57"/>
      <c r="I88" s="58" t="s">
        <v>123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s="11" customFormat="1" ht="15.75">
      <c r="A89" s="57"/>
      <c r="B89" s="57"/>
      <c r="C89" s="57"/>
      <c r="D89" s="57"/>
      <c r="E89" s="57"/>
      <c r="F89" s="57"/>
      <c r="G89" s="57"/>
      <c r="H89" s="57"/>
      <c r="I89" s="58" t="s">
        <v>124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7" t="s">
        <v>53</v>
      </c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9">
        <f>BF90+BF91</f>
        <v>354498.04000000004</v>
      </c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>
        <f>CB90+CB91</f>
        <v>320189.536108</v>
      </c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>
        <v>344763.79699402733</v>
      </c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s="11" customFormat="1" ht="15.75">
      <c r="A90" s="57"/>
      <c r="B90" s="57"/>
      <c r="C90" s="57"/>
      <c r="D90" s="57"/>
      <c r="E90" s="57"/>
      <c r="F90" s="57"/>
      <c r="G90" s="57"/>
      <c r="H90" s="57"/>
      <c r="I90" s="58" t="s">
        <v>85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7" t="s">
        <v>53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9">
        <v>180698.1</v>
      </c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>
        <f>'[3]Табл. 3,6.'!$G$17/1000</f>
        <v>162366.87054899998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>
        <v>170957.1301466895</v>
      </c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s="11" customFormat="1" ht="15.75">
      <c r="A91" s="57"/>
      <c r="B91" s="57"/>
      <c r="C91" s="57"/>
      <c r="D91" s="57"/>
      <c r="E91" s="57"/>
      <c r="F91" s="57"/>
      <c r="G91" s="57"/>
      <c r="H91" s="57"/>
      <c r="I91" s="58" t="s">
        <v>86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7" t="s">
        <v>53</v>
      </c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9">
        <v>173799.94</v>
      </c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>
        <f>'[3]Табл. 3,6.'!$G$23/1000</f>
        <v>157822.665559</v>
      </c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>
        <v>173806.66684733782</v>
      </c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s="11" customFormat="1" ht="15.75">
      <c r="A92" s="57"/>
      <c r="B92" s="57"/>
      <c r="C92" s="57"/>
      <c r="D92" s="57"/>
      <c r="E92" s="57"/>
      <c r="F92" s="57"/>
      <c r="G92" s="57"/>
      <c r="H92" s="57"/>
      <c r="I92" s="58" t="s">
        <v>125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7" t="s">
        <v>53</v>
      </c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9">
        <f>BF93+BF94</f>
        <v>167161.925</v>
      </c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>
        <f>CB93+CB94</f>
        <v>133455.24598</v>
      </c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>
        <v>164552.40165512988</v>
      </c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s="11" customFormat="1" ht="15.75">
      <c r="A93" s="57"/>
      <c r="B93" s="57"/>
      <c r="C93" s="57"/>
      <c r="D93" s="57"/>
      <c r="E93" s="57"/>
      <c r="F93" s="57"/>
      <c r="G93" s="57"/>
      <c r="H93" s="57"/>
      <c r="I93" s="58" t="s">
        <v>85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7" t="s">
        <v>53</v>
      </c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9">
        <v>82343.545</v>
      </c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>
        <f>'[3]Табл. 3,6.'!$G$18/1000</f>
        <v>67674.637065</v>
      </c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>
        <v>81596.17277388819</v>
      </c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s="11" customFormat="1" ht="15.75">
      <c r="A94" s="57"/>
      <c r="B94" s="57"/>
      <c r="C94" s="57"/>
      <c r="D94" s="57"/>
      <c r="E94" s="57"/>
      <c r="F94" s="57"/>
      <c r="G94" s="57"/>
      <c r="H94" s="57"/>
      <c r="I94" s="58" t="s">
        <v>86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7" t="s">
        <v>53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9">
        <v>84818.38</v>
      </c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>
        <f>'[3]Табл. 3,6.'!$G$24/1000</f>
        <v>65780.608915</v>
      </c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>
        <v>82956.2288812417</v>
      </c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s="11" customFormat="1" ht="15.75">
      <c r="A95" s="57"/>
      <c r="B95" s="57"/>
      <c r="C95" s="57"/>
      <c r="D95" s="57"/>
      <c r="E95" s="57"/>
      <c r="F95" s="57"/>
      <c r="G95" s="57"/>
      <c r="H95" s="57"/>
      <c r="I95" s="58" t="s">
        <v>126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7" t="s">
        <v>53</v>
      </c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9">
        <f>BF96+BF97</f>
        <v>389903.01</v>
      </c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>
        <f>CB96+CB97</f>
        <v>442617.9779800001</v>
      </c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>
        <v>376256.80949488597</v>
      </c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s="11" customFormat="1" ht="15.75">
      <c r="A96" s="57"/>
      <c r="B96" s="57"/>
      <c r="C96" s="57"/>
      <c r="D96" s="57"/>
      <c r="E96" s="57"/>
      <c r="F96" s="57"/>
      <c r="G96" s="57"/>
      <c r="H96" s="57"/>
      <c r="I96" s="58" t="s">
        <v>85</v>
      </c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7" t="s">
        <v>53</v>
      </c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9">
        <v>187051.961</v>
      </c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>
        <f>'[3]Табл. 3,6.'!$G$19/1000</f>
        <v>224449.85806500004</v>
      </c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>
        <v>186573.48860358942</v>
      </c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s="11" customFormat="1" ht="15.75">
      <c r="A97" s="57"/>
      <c r="B97" s="57"/>
      <c r="C97" s="57"/>
      <c r="D97" s="57"/>
      <c r="E97" s="57"/>
      <c r="F97" s="57"/>
      <c r="G97" s="57"/>
      <c r="H97" s="57"/>
      <c r="I97" s="58" t="s">
        <v>86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7" t="s">
        <v>53</v>
      </c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9">
        <f>203604.279-753.23</f>
        <v>202851.049</v>
      </c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>
        <f>'[3]Табл. 3,6.'!$G$25/1000</f>
        <v>218168.11991500002</v>
      </c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>
        <v>189683.32089129652</v>
      </c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s="11" customFormat="1" ht="15.75">
      <c r="A98" s="57"/>
      <c r="B98" s="57"/>
      <c r="C98" s="57"/>
      <c r="D98" s="57"/>
      <c r="E98" s="57"/>
      <c r="F98" s="57"/>
      <c r="G98" s="57"/>
      <c r="H98" s="57"/>
      <c r="I98" s="58" t="s">
        <v>127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7" t="s">
        <v>53</v>
      </c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9">
        <f>BF99+BF100</f>
        <v>157793.97100000002</v>
      </c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>
        <f>CB99+CB100</f>
        <v>134279.679932</v>
      </c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>
        <v>152271.34585595675</v>
      </c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s="11" customFormat="1" ht="15.75">
      <c r="A99" s="57"/>
      <c r="B99" s="57"/>
      <c r="C99" s="57"/>
      <c r="D99" s="57"/>
      <c r="E99" s="57"/>
      <c r="F99" s="57"/>
      <c r="G99" s="57"/>
      <c r="H99" s="57"/>
      <c r="I99" s="58" t="s">
        <v>85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7" t="s">
        <v>53</v>
      </c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9">
        <v>80894.436</v>
      </c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>
        <f>'[3]Табл. 3,6.'!$G$20/1000</f>
        <v>68092.704321</v>
      </c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>
        <v>75506.39747583284</v>
      </c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s="11" customFormat="1" ht="15.75">
      <c r="A100" s="57"/>
      <c r="B100" s="57"/>
      <c r="C100" s="57"/>
      <c r="D100" s="57"/>
      <c r="E100" s="57"/>
      <c r="F100" s="57"/>
      <c r="G100" s="57"/>
      <c r="H100" s="57"/>
      <c r="I100" s="58" t="s">
        <v>86</v>
      </c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7" t="s">
        <v>53</v>
      </c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9">
        <v>76899.535</v>
      </c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>
        <f>'[3]Табл. 3,6.'!$G$26/1000</f>
        <v>66186.975611</v>
      </c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>
        <v>76764.94838012391</v>
      </c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s="11" customFormat="1" ht="15.75">
      <c r="A101" s="57" t="s">
        <v>42</v>
      </c>
      <c r="B101" s="57"/>
      <c r="C101" s="57"/>
      <c r="D101" s="57"/>
      <c r="E101" s="57"/>
      <c r="F101" s="57"/>
      <c r="G101" s="57"/>
      <c r="H101" s="57"/>
      <c r="I101" s="58" t="s">
        <v>128</v>
      </c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7" t="s">
        <v>53</v>
      </c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9">
        <f>BF105+BF106</f>
        <v>269096.106</v>
      </c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>
        <f>CB105+CB106</f>
        <v>279071.9699494621</v>
      </c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>
        <v>269096.106</v>
      </c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s="11" customFormat="1" ht="15.75">
      <c r="A102" s="57"/>
      <c r="B102" s="57"/>
      <c r="C102" s="57"/>
      <c r="D102" s="57"/>
      <c r="E102" s="57"/>
      <c r="F102" s="57"/>
      <c r="G102" s="57"/>
      <c r="H102" s="57"/>
      <c r="I102" s="58" t="s">
        <v>129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s="11" customFormat="1" ht="15.75">
      <c r="A103" s="57"/>
      <c r="B103" s="57"/>
      <c r="C103" s="57"/>
      <c r="D103" s="57"/>
      <c r="E103" s="57"/>
      <c r="F103" s="57"/>
      <c r="G103" s="57"/>
      <c r="H103" s="57"/>
      <c r="I103" s="58" t="s">
        <v>130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s="11" customFormat="1" ht="15.75">
      <c r="A104" s="57"/>
      <c r="B104" s="57"/>
      <c r="C104" s="57"/>
      <c r="D104" s="57"/>
      <c r="E104" s="57"/>
      <c r="F104" s="57"/>
      <c r="G104" s="57"/>
      <c r="H104" s="57"/>
      <c r="I104" s="58" t="s">
        <v>131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s="11" customFormat="1" ht="15.75">
      <c r="A105" s="57"/>
      <c r="B105" s="57"/>
      <c r="C105" s="57"/>
      <c r="D105" s="57"/>
      <c r="E105" s="57"/>
      <c r="F105" s="57"/>
      <c r="G105" s="57"/>
      <c r="H105" s="57"/>
      <c r="I105" s="58" t="s">
        <v>132</v>
      </c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7" t="s">
        <v>53</v>
      </c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9">
        <f>('[2]I квартал'!$M$23+'[2]II квартал'!$M$23)*1000</f>
        <v>135978.68200000003</v>
      </c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>
        <f>('[2]I квартал'!$N$23+'[2]II квартал'!$N$23)*1000</f>
        <v>142837.30694771523</v>
      </c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>
        <v>135978.68200000003</v>
      </c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s="11" customFormat="1" ht="15.75">
      <c r="A106" s="57"/>
      <c r="B106" s="57"/>
      <c r="C106" s="57"/>
      <c r="D106" s="57"/>
      <c r="E106" s="57"/>
      <c r="F106" s="57"/>
      <c r="G106" s="57"/>
      <c r="H106" s="57"/>
      <c r="I106" s="58" t="s">
        <v>133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7" t="s">
        <v>53</v>
      </c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9">
        <f>CX106</f>
        <v>133117.42399999997</v>
      </c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>
        <f>('[2]III квартал'!$N$23+'[2]IV квартал'!$N$23)*1000</f>
        <v>136234.6630017469</v>
      </c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>
        <v>133117.42399999997</v>
      </c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s="11" customFormat="1" ht="15.75">
      <c r="A107" s="57" t="s">
        <v>44</v>
      </c>
      <c r="B107" s="57"/>
      <c r="C107" s="57"/>
      <c r="D107" s="57"/>
      <c r="E107" s="57"/>
      <c r="F107" s="57"/>
      <c r="G107" s="57"/>
      <c r="H107" s="57"/>
      <c r="I107" s="58" t="s">
        <v>134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9">
        <f>BF110+BF112</f>
        <v>216.043</v>
      </c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>
        <f>CB110+CB112</f>
        <v>216.492</v>
      </c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>
        <v>217180</v>
      </c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1" customFormat="1" ht="15.75">
      <c r="A108" s="57"/>
      <c r="B108" s="57"/>
      <c r="C108" s="57"/>
      <c r="D108" s="57"/>
      <c r="E108" s="57"/>
      <c r="F108" s="57"/>
      <c r="G108" s="57"/>
      <c r="H108" s="57"/>
      <c r="I108" s="58" t="s">
        <v>135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s="11" customFormat="1" ht="15.75">
      <c r="A109" s="57"/>
      <c r="B109" s="57"/>
      <c r="C109" s="57"/>
      <c r="D109" s="57"/>
      <c r="E109" s="57"/>
      <c r="F109" s="57"/>
      <c r="G109" s="57"/>
      <c r="H109" s="57"/>
      <c r="I109" s="58" t="s">
        <v>57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s="11" customFormat="1" ht="15.75">
      <c r="A110" s="57" t="s">
        <v>45</v>
      </c>
      <c r="B110" s="57"/>
      <c r="C110" s="57"/>
      <c r="D110" s="57"/>
      <c r="E110" s="57"/>
      <c r="F110" s="57"/>
      <c r="G110" s="57"/>
      <c r="H110" s="57"/>
      <c r="I110" s="58" t="s">
        <v>136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7" t="s">
        <v>138</v>
      </c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9">
        <v>210.229</v>
      </c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>
        <v>210.6</v>
      </c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>
        <v>211.2</v>
      </c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s="11" customFormat="1" ht="15.75">
      <c r="A111" s="57"/>
      <c r="B111" s="57"/>
      <c r="C111" s="57"/>
      <c r="D111" s="57"/>
      <c r="E111" s="57"/>
      <c r="F111" s="57"/>
      <c r="G111" s="57"/>
      <c r="H111" s="57"/>
      <c r="I111" s="58" t="s">
        <v>137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s="11" customFormat="1" ht="15.75">
      <c r="A112" s="57" t="s">
        <v>139</v>
      </c>
      <c r="B112" s="57"/>
      <c r="C112" s="57"/>
      <c r="D112" s="57"/>
      <c r="E112" s="57"/>
      <c r="F112" s="57"/>
      <c r="G112" s="57"/>
      <c r="H112" s="57"/>
      <c r="I112" s="58" t="s">
        <v>140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7" t="s">
        <v>138</v>
      </c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9">
        <v>5.814</v>
      </c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>
        <v>5.892</v>
      </c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>
        <v>5.89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s="11" customFormat="1" ht="15.75">
      <c r="A113" s="57"/>
      <c r="B113" s="57"/>
      <c r="C113" s="57"/>
      <c r="D113" s="57"/>
      <c r="E113" s="57"/>
      <c r="F113" s="57"/>
      <c r="G113" s="57"/>
      <c r="H113" s="57"/>
      <c r="I113" s="58" t="s">
        <v>121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s="11" customFormat="1" ht="15.75">
      <c r="A114" s="57"/>
      <c r="B114" s="57"/>
      <c r="C114" s="57"/>
      <c r="D114" s="57"/>
      <c r="E114" s="57"/>
      <c r="F114" s="57"/>
      <c r="G114" s="57"/>
      <c r="H114" s="57"/>
      <c r="I114" s="58" t="s">
        <v>81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s="11" customFormat="1" ht="15.75">
      <c r="A115" s="57"/>
      <c r="B115" s="57"/>
      <c r="C115" s="57"/>
      <c r="D115" s="57"/>
      <c r="E115" s="57"/>
      <c r="F115" s="57"/>
      <c r="G115" s="57"/>
      <c r="H115" s="57"/>
      <c r="I115" s="58" t="s">
        <v>122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</row>
    <row r="116" spans="1:123" s="11" customFormat="1" ht="15.75">
      <c r="A116" s="57"/>
      <c r="B116" s="57"/>
      <c r="C116" s="57"/>
      <c r="D116" s="57"/>
      <c r="E116" s="57"/>
      <c r="F116" s="57"/>
      <c r="G116" s="57"/>
      <c r="H116" s="57"/>
      <c r="I116" s="58" t="s">
        <v>123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</row>
    <row r="117" spans="1:123" s="11" customFormat="1" ht="15.75">
      <c r="A117" s="57"/>
      <c r="B117" s="57"/>
      <c r="C117" s="57"/>
      <c r="D117" s="57"/>
      <c r="E117" s="57"/>
      <c r="F117" s="57"/>
      <c r="G117" s="57"/>
      <c r="H117" s="57"/>
      <c r="I117" s="58" t="s">
        <v>124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7" t="s">
        <v>138</v>
      </c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9">
        <f>'[1]Лист3'!D11/1000</f>
        <v>5.54</v>
      </c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>
        <f>'[1]Лист3'!$E$11/1000</f>
        <v>5.615</v>
      </c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>
        <v>5.7</v>
      </c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s="11" customFormat="1" ht="15.75">
      <c r="A118" s="57"/>
      <c r="B118" s="57"/>
      <c r="C118" s="57"/>
      <c r="D118" s="57"/>
      <c r="E118" s="57"/>
      <c r="F118" s="57"/>
      <c r="G118" s="57"/>
      <c r="H118" s="57"/>
      <c r="I118" s="58" t="s">
        <v>125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7" t="s">
        <v>138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9">
        <f>'[1]Лист3'!$D$12/1000</f>
        <v>0.191</v>
      </c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>
        <f>'[1]Лист3'!$E$12/1000</f>
        <v>0.193</v>
      </c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>
        <f>195/1000</f>
        <v>0.195</v>
      </c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s="11" customFormat="1" ht="15.75">
      <c r="A119" s="57"/>
      <c r="B119" s="57"/>
      <c r="C119" s="57"/>
      <c r="D119" s="57"/>
      <c r="E119" s="57"/>
      <c r="F119" s="57"/>
      <c r="G119" s="57"/>
      <c r="H119" s="57"/>
      <c r="I119" s="58" t="s">
        <v>126</v>
      </c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7" t="s">
        <v>138</v>
      </c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9">
        <f>'[1]Лист3'!$D$13/1000</f>
        <v>0.075</v>
      </c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>
        <f>'[1]Лист3'!$E$13/1000</f>
        <v>0.076</v>
      </c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>
        <f>77/1000</f>
        <v>0.077</v>
      </c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</row>
    <row r="120" spans="1:123" s="11" customFormat="1" ht="15.75">
      <c r="A120" s="57"/>
      <c r="B120" s="57"/>
      <c r="C120" s="57"/>
      <c r="D120" s="57"/>
      <c r="E120" s="57"/>
      <c r="F120" s="57"/>
      <c r="G120" s="57"/>
      <c r="H120" s="57"/>
      <c r="I120" s="58" t="s">
        <v>127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7" t="s">
        <v>138</v>
      </c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9">
        <f>'[1]Лист3'!$D$14</f>
        <v>8</v>
      </c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>
        <f>'[1]Лист3'!$E$14/1000</f>
        <v>0.008</v>
      </c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>
        <f>8/1000</f>
        <v>0.008</v>
      </c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</row>
    <row r="121" spans="1:123" s="11" customFormat="1" ht="15.75">
      <c r="A121" s="57" t="s">
        <v>141</v>
      </c>
      <c r="B121" s="57"/>
      <c r="C121" s="57"/>
      <c r="D121" s="57"/>
      <c r="E121" s="57"/>
      <c r="F121" s="57"/>
      <c r="G121" s="57"/>
      <c r="H121" s="57"/>
      <c r="I121" s="58" t="s">
        <v>142</v>
      </c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7" t="s">
        <v>138</v>
      </c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9">
        <f>17/1000</f>
        <v>0.017</v>
      </c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>
        <f>18/1000</f>
        <v>0.018</v>
      </c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>
        <f>15/1000</f>
        <v>0.015</v>
      </c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</row>
    <row r="122" spans="1:123" s="11" customFormat="1" ht="15.75">
      <c r="A122" s="57"/>
      <c r="B122" s="57"/>
      <c r="C122" s="57"/>
      <c r="D122" s="57"/>
      <c r="E122" s="57"/>
      <c r="F122" s="57"/>
      <c r="G122" s="57"/>
      <c r="H122" s="57"/>
      <c r="I122" s="58" t="s">
        <v>143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s="11" customFormat="1" ht="15.75">
      <c r="A123" s="57"/>
      <c r="B123" s="57"/>
      <c r="C123" s="57"/>
      <c r="D123" s="57"/>
      <c r="E123" s="57"/>
      <c r="F123" s="57"/>
      <c r="G123" s="57"/>
      <c r="H123" s="57"/>
      <c r="I123" s="58" t="s">
        <v>144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s="11" customFormat="1" ht="15.75">
      <c r="A124" s="57"/>
      <c r="B124" s="57"/>
      <c r="C124" s="57"/>
      <c r="D124" s="57"/>
      <c r="E124" s="57"/>
      <c r="F124" s="57"/>
      <c r="G124" s="57"/>
      <c r="H124" s="57"/>
      <c r="I124" s="58" t="s">
        <v>145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s="11" customFormat="1" ht="15.75">
      <c r="A125" s="57" t="s">
        <v>49</v>
      </c>
      <c r="B125" s="57"/>
      <c r="C125" s="57"/>
      <c r="D125" s="57"/>
      <c r="E125" s="57"/>
      <c r="F125" s="57"/>
      <c r="G125" s="57"/>
      <c r="H125" s="57"/>
      <c r="I125" s="58" t="s">
        <v>146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9">
        <f>BF128+BF130</f>
        <v>231667</v>
      </c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>
        <f>CB128+CB130</f>
        <v>232273</v>
      </c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>
        <v>232832</v>
      </c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s="11" customFormat="1" ht="15.75">
      <c r="A126" s="57"/>
      <c r="B126" s="57"/>
      <c r="C126" s="57"/>
      <c r="D126" s="57"/>
      <c r="E126" s="57"/>
      <c r="F126" s="57"/>
      <c r="G126" s="57"/>
      <c r="H126" s="57"/>
      <c r="I126" s="58" t="s">
        <v>147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s="11" customFormat="1" ht="15.75">
      <c r="A127" s="57"/>
      <c r="B127" s="57"/>
      <c r="C127" s="57"/>
      <c r="D127" s="57"/>
      <c r="E127" s="57"/>
      <c r="F127" s="57"/>
      <c r="G127" s="57"/>
      <c r="H127" s="57"/>
      <c r="I127" s="58" t="s">
        <v>57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s="11" customFormat="1" ht="15.75">
      <c r="A128" s="57" t="s">
        <v>50</v>
      </c>
      <c r="B128" s="57"/>
      <c r="C128" s="57"/>
      <c r="D128" s="57"/>
      <c r="E128" s="57"/>
      <c r="F128" s="57"/>
      <c r="G128" s="57"/>
      <c r="H128" s="57"/>
      <c r="I128" s="58" t="s">
        <v>148</v>
      </c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7" t="s">
        <v>149</v>
      </c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9">
        <f>'[1]Лист3'!$D$18</f>
        <v>214022</v>
      </c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>
        <f>'[1]Лист3'!$E$18</f>
        <v>214550</v>
      </c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>
        <v>214900</v>
      </c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s="11" customFormat="1" ht="15.75">
      <c r="A129" s="57"/>
      <c r="B129" s="57"/>
      <c r="C129" s="57"/>
      <c r="D129" s="57"/>
      <c r="E129" s="57"/>
      <c r="F129" s="57"/>
      <c r="G129" s="57"/>
      <c r="H129" s="57"/>
      <c r="I129" s="58" t="s">
        <v>137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s="11" customFormat="1" ht="15.75">
      <c r="A130" s="57" t="s">
        <v>51</v>
      </c>
      <c r="B130" s="57"/>
      <c r="C130" s="57"/>
      <c r="D130" s="57"/>
      <c r="E130" s="57"/>
      <c r="F130" s="57"/>
      <c r="G130" s="57"/>
      <c r="H130" s="57"/>
      <c r="I130" s="58" t="s">
        <v>150</v>
      </c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7" t="s">
        <v>149</v>
      </c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9">
        <f>BF135+BF136+BF137+BF138</f>
        <v>17645</v>
      </c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>
        <f>CB135+CB136+CB137+CB138</f>
        <v>17723</v>
      </c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>
        <v>17932</v>
      </c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s="11" customFormat="1" ht="15.75">
      <c r="A131" s="57"/>
      <c r="B131" s="57"/>
      <c r="C131" s="57"/>
      <c r="D131" s="57"/>
      <c r="E131" s="57"/>
      <c r="F131" s="57"/>
      <c r="G131" s="57"/>
      <c r="H131" s="57"/>
      <c r="I131" s="58" t="s">
        <v>121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s="11" customFormat="1" ht="15.75">
      <c r="A132" s="57"/>
      <c r="B132" s="57"/>
      <c r="C132" s="57"/>
      <c r="D132" s="57"/>
      <c r="E132" s="57"/>
      <c r="F132" s="57"/>
      <c r="G132" s="57"/>
      <c r="H132" s="57"/>
      <c r="I132" s="58" t="s">
        <v>81</v>
      </c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</row>
    <row r="133" spans="1:123" s="11" customFormat="1" ht="15.75">
      <c r="A133" s="57"/>
      <c r="B133" s="57"/>
      <c r="C133" s="57"/>
      <c r="D133" s="57"/>
      <c r="E133" s="57"/>
      <c r="F133" s="57"/>
      <c r="G133" s="57"/>
      <c r="H133" s="57"/>
      <c r="I133" s="58" t="s">
        <v>122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</row>
    <row r="134" spans="1:123" s="11" customFormat="1" ht="15.75">
      <c r="A134" s="57"/>
      <c r="B134" s="57"/>
      <c r="C134" s="57"/>
      <c r="D134" s="57"/>
      <c r="E134" s="57"/>
      <c r="F134" s="57"/>
      <c r="G134" s="57"/>
      <c r="H134" s="57"/>
      <c r="I134" s="58" t="s">
        <v>123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</row>
    <row r="135" spans="1:123" s="11" customFormat="1" ht="15.75">
      <c r="A135" s="57"/>
      <c r="B135" s="57"/>
      <c r="C135" s="57"/>
      <c r="D135" s="57"/>
      <c r="E135" s="57"/>
      <c r="F135" s="57"/>
      <c r="G135" s="57"/>
      <c r="H135" s="57"/>
      <c r="I135" s="58" t="s">
        <v>124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7" t="s">
        <v>149</v>
      </c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9">
        <f>'[1]Лист3'!D20</f>
        <v>17055</v>
      </c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>
        <f>'[1]Лист3'!E20</f>
        <v>17128</v>
      </c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>
        <v>17330</v>
      </c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s="11" customFormat="1" ht="15.75">
      <c r="A136" s="57"/>
      <c r="B136" s="57"/>
      <c r="C136" s="57"/>
      <c r="D136" s="57"/>
      <c r="E136" s="57"/>
      <c r="F136" s="57"/>
      <c r="G136" s="57"/>
      <c r="H136" s="57"/>
      <c r="I136" s="58" t="s">
        <v>125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7" t="s">
        <v>149</v>
      </c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9">
        <f>'[1]Лист3'!D21</f>
        <v>429</v>
      </c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>
        <f>'[1]Лист3'!E21</f>
        <v>434</v>
      </c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>
        <v>440</v>
      </c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s="11" customFormat="1" ht="15.75">
      <c r="A137" s="57"/>
      <c r="B137" s="57"/>
      <c r="C137" s="57"/>
      <c r="D137" s="57"/>
      <c r="E137" s="57"/>
      <c r="F137" s="57"/>
      <c r="G137" s="57"/>
      <c r="H137" s="57"/>
      <c r="I137" s="58" t="s">
        <v>126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7" t="s">
        <v>149</v>
      </c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9">
        <f>'[1]Лист3'!D22</f>
        <v>146</v>
      </c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>
        <f>'[1]Лист3'!E22</f>
        <v>146</v>
      </c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>
        <v>147</v>
      </c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s="11" customFormat="1" ht="15.75">
      <c r="A138" s="57"/>
      <c r="B138" s="57"/>
      <c r="C138" s="57"/>
      <c r="D138" s="57"/>
      <c r="E138" s="57"/>
      <c r="F138" s="57"/>
      <c r="G138" s="57"/>
      <c r="H138" s="57"/>
      <c r="I138" s="58" t="s">
        <v>127</v>
      </c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7" t="s">
        <v>149</v>
      </c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9">
        <f>'[1]Лист3'!D23</f>
        <v>15</v>
      </c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>
        <f>'[1]Лист3'!E23</f>
        <v>15</v>
      </c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>
        <v>15</v>
      </c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s="11" customFormat="1" ht="15.75">
      <c r="A139" s="57" t="s">
        <v>54</v>
      </c>
      <c r="B139" s="57"/>
      <c r="C139" s="57"/>
      <c r="D139" s="57"/>
      <c r="E139" s="57"/>
      <c r="F139" s="57"/>
      <c r="G139" s="57"/>
      <c r="H139" s="57"/>
      <c r="I139" s="58" t="s">
        <v>151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7" t="s">
        <v>149</v>
      </c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9">
        <f>BF125</f>
        <v>231667</v>
      </c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>
        <f>CB125</f>
        <v>232273</v>
      </c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>
        <f>CX125</f>
        <v>232832</v>
      </c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s="11" customFormat="1" ht="15.75">
      <c r="A140" s="57" t="s">
        <v>64</v>
      </c>
      <c r="B140" s="57"/>
      <c r="C140" s="57"/>
      <c r="D140" s="57"/>
      <c r="E140" s="57"/>
      <c r="F140" s="57"/>
      <c r="G140" s="57"/>
      <c r="H140" s="57"/>
      <c r="I140" s="58" t="s">
        <v>55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7" t="s">
        <v>40</v>
      </c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9">
        <v>463697.02</v>
      </c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>
        <v>526285.88</v>
      </c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>
        <v>949767.7820530043</v>
      </c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1" customFormat="1" ht="15.75">
      <c r="A141" s="57"/>
      <c r="B141" s="57"/>
      <c r="C141" s="57"/>
      <c r="D141" s="57"/>
      <c r="E141" s="57"/>
      <c r="F141" s="57"/>
      <c r="G141" s="57"/>
      <c r="H141" s="57"/>
      <c r="I141" s="58" t="s">
        <v>152</v>
      </c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1" customFormat="1" ht="15.75">
      <c r="A142" s="57" t="s">
        <v>153</v>
      </c>
      <c r="B142" s="57"/>
      <c r="C142" s="57"/>
      <c r="D142" s="57"/>
      <c r="E142" s="57"/>
      <c r="F142" s="57"/>
      <c r="G142" s="57"/>
      <c r="H142" s="57"/>
      <c r="I142" s="58" t="s">
        <v>65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1" customFormat="1" ht="15.75">
      <c r="A143" s="57"/>
      <c r="B143" s="57"/>
      <c r="C143" s="57"/>
      <c r="D143" s="57"/>
      <c r="E143" s="57"/>
      <c r="F143" s="57"/>
      <c r="G143" s="57"/>
      <c r="H143" s="57"/>
      <c r="I143" s="58" t="s">
        <v>171</v>
      </c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s="11" customFormat="1" ht="15.75">
      <c r="A144" s="57"/>
      <c r="B144" s="57"/>
      <c r="C144" s="57"/>
      <c r="D144" s="57"/>
      <c r="E144" s="57"/>
      <c r="F144" s="57"/>
      <c r="G144" s="57"/>
      <c r="H144" s="57"/>
      <c r="I144" s="58" t="s">
        <v>66</v>
      </c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s="11" customFormat="1" ht="15.75">
      <c r="A145" s="57" t="s">
        <v>154</v>
      </c>
      <c r="B145" s="57"/>
      <c r="C145" s="57"/>
      <c r="D145" s="57"/>
      <c r="E145" s="57"/>
      <c r="F145" s="57"/>
      <c r="G145" s="57"/>
      <c r="H145" s="57"/>
      <c r="I145" s="58" t="s">
        <v>67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7" t="s">
        <v>69</v>
      </c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60">
        <v>343</v>
      </c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>
        <v>360</v>
      </c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>
        <v>369</v>
      </c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</row>
    <row r="146" spans="1:123" s="11" customFormat="1" ht="15.75">
      <c r="A146" s="57"/>
      <c r="B146" s="57"/>
      <c r="C146" s="57"/>
      <c r="D146" s="57"/>
      <c r="E146" s="57"/>
      <c r="F146" s="57"/>
      <c r="G146" s="57"/>
      <c r="H146" s="57"/>
      <c r="I146" s="58" t="s">
        <v>68</v>
      </c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</row>
    <row r="147" spans="1:123" s="11" customFormat="1" ht="15.75">
      <c r="A147" s="57" t="s">
        <v>155</v>
      </c>
      <c r="B147" s="57"/>
      <c r="C147" s="57"/>
      <c r="D147" s="57"/>
      <c r="E147" s="57"/>
      <c r="F147" s="57"/>
      <c r="G147" s="57"/>
      <c r="H147" s="57"/>
      <c r="I147" s="58" t="s">
        <v>70</v>
      </c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7" t="s">
        <v>40</v>
      </c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9">
        <v>32.089</v>
      </c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>
        <v>30.229</v>
      </c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>
        <v>40.632</v>
      </c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s="11" customFormat="1" ht="15.75">
      <c r="A148" s="57"/>
      <c r="B148" s="57"/>
      <c r="C148" s="57"/>
      <c r="D148" s="57"/>
      <c r="E148" s="57"/>
      <c r="F148" s="57"/>
      <c r="G148" s="57"/>
      <c r="H148" s="57"/>
      <c r="I148" s="58" t="s">
        <v>71</v>
      </c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7" t="s">
        <v>72</v>
      </c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s="11" customFormat="1" ht="15.75">
      <c r="A149" s="57" t="s">
        <v>156</v>
      </c>
      <c r="B149" s="57"/>
      <c r="C149" s="57"/>
      <c r="D149" s="57"/>
      <c r="E149" s="57"/>
      <c r="F149" s="57"/>
      <c r="G149" s="57"/>
      <c r="H149" s="57"/>
      <c r="I149" s="58" t="s">
        <v>73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61" t="s">
        <v>270</v>
      </c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 t="s">
        <v>270</v>
      </c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 t="s">
        <v>270</v>
      </c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</row>
    <row r="150" spans="1:123" s="11" customFormat="1" ht="15.75">
      <c r="A150" s="57"/>
      <c r="B150" s="57"/>
      <c r="C150" s="57"/>
      <c r="D150" s="57"/>
      <c r="E150" s="57"/>
      <c r="F150" s="57"/>
      <c r="G150" s="57"/>
      <c r="H150" s="57"/>
      <c r="I150" s="58" t="s">
        <v>74</v>
      </c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</row>
    <row r="151" spans="1:123" s="11" customFormat="1" ht="15.75">
      <c r="A151" s="57"/>
      <c r="B151" s="57"/>
      <c r="C151" s="57"/>
      <c r="D151" s="57"/>
      <c r="E151" s="57"/>
      <c r="F151" s="57"/>
      <c r="G151" s="57"/>
      <c r="H151" s="57"/>
      <c r="I151" s="58" t="s">
        <v>75</v>
      </c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</row>
    <row r="152" spans="1:123" s="11" customFormat="1" ht="15.75">
      <c r="A152" s="57" t="s">
        <v>157</v>
      </c>
      <c r="B152" s="57"/>
      <c r="C152" s="57"/>
      <c r="D152" s="57"/>
      <c r="E152" s="57"/>
      <c r="F152" s="57"/>
      <c r="G152" s="57"/>
      <c r="H152" s="57"/>
      <c r="I152" s="58" t="s">
        <v>158</v>
      </c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7" t="s">
        <v>40</v>
      </c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9">
        <v>38715</v>
      </c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>
        <v>57500</v>
      </c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>
        <v>110301.75</v>
      </c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s="11" customFormat="1" ht="15.75">
      <c r="A153" s="57" t="s">
        <v>159</v>
      </c>
      <c r="B153" s="57"/>
      <c r="C153" s="57"/>
      <c r="D153" s="57"/>
      <c r="E153" s="57"/>
      <c r="F153" s="57"/>
      <c r="G153" s="57"/>
      <c r="H153" s="57"/>
      <c r="I153" s="58" t="s">
        <v>160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7" t="s">
        <v>40</v>
      </c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9">
        <v>46864.16</v>
      </c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>
        <v>66407.54</v>
      </c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>
        <v>52151.53</v>
      </c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1" customFormat="1" ht="15.75">
      <c r="A154" s="57" t="s">
        <v>161</v>
      </c>
      <c r="B154" s="57"/>
      <c r="C154" s="57"/>
      <c r="D154" s="57"/>
      <c r="E154" s="57"/>
      <c r="F154" s="57"/>
      <c r="G154" s="57"/>
      <c r="H154" s="57"/>
      <c r="I154" s="58" t="s">
        <v>162</v>
      </c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7" t="s">
        <v>40</v>
      </c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9">
        <v>111143.02</v>
      </c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>
        <v>137592.43</v>
      </c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1" customFormat="1" ht="15.75">
      <c r="A155" s="57" t="s">
        <v>163</v>
      </c>
      <c r="B155" s="57"/>
      <c r="C155" s="57"/>
      <c r="D155" s="57"/>
      <c r="E155" s="57"/>
      <c r="F155" s="57"/>
      <c r="G155" s="57"/>
      <c r="H155" s="57"/>
      <c r="I155" s="58" t="s">
        <v>43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7" t="s">
        <v>40</v>
      </c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9">
        <v>26684</v>
      </c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1" customFormat="1" ht="15.75">
      <c r="A156" s="57" t="s">
        <v>164</v>
      </c>
      <c r="B156" s="57"/>
      <c r="C156" s="57"/>
      <c r="D156" s="57"/>
      <c r="E156" s="57"/>
      <c r="F156" s="57"/>
      <c r="G156" s="57"/>
      <c r="H156" s="57"/>
      <c r="I156" s="58" t="s">
        <v>46</v>
      </c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7" t="s">
        <v>48</v>
      </c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1" customFormat="1" ht="15.75">
      <c r="A157" s="57"/>
      <c r="B157" s="57"/>
      <c r="C157" s="57"/>
      <c r="D157" s="57"/>
      <c r="E157" s="57"/>
      <c r="F157" s="57"/>
      <c r="G157" s="57"/>
      <c r="H157" s="57"/>
      <c r="I157" s="58" t="s">
        <v>47</v>
      </c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s="11" customFormat="1" ht="15.75">
      <c r="A158" s="57"/>
      <c r="B158" s="57"/>
      <c r="C158" s="57"/>
      <c r="D158" s="57"/>
      <c r="E158" s="57"/>
      <c r="F158" s="57"/>
      <c r="G158" s="57"/>
      <c r="H158" s="57"/>
      <c r="I158" s="58" t="s">
        <v>165</v>
      </c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s="11" customFormat="1" ht="15.75">
      <c r="A159" s="57" t="s">
        <v>166</v>
      </c>
      <c r="B159" s="57"/>
      <c r="C159" s="57"/>
      <c r="D159" s="57"/>
      <c r="E159" s="57"/>
      <c r="F159" s="57"/>
      <c r="G159" s="57"/>
      <c r="H159" s="57"/>
      <c r="I159" s="58" t="s">
        <v>62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62" t="s">
        <v>270</v>
      </c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 t="s">
        <v>270</v>
      </c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 t="s">
        <v>270</v>
      </c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</row>
    <row r="160" spans="1:123" s="11" customFormat="1" ht="15.75">
      <c r="A160" s="57"/>
      <c r="B160" s="57"/>
      <c r="C160" s="57"/>
      <c r="D160" s="57"/>
      <c r="E160" s="57"/>
      <c r="F160" s="57"/>
      <c r="G160" s="57"/>
      <c r="H160" s="57"/>
      <c r="I160" s="58" t="s">
        <v>63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</row>
    <row r="161" spans="1:123" s="11" customFormat="1" ht="15.75">
      <c r="A161" s="57"/>
      <c r="B161" s="57"/>
      <c r="C161" s="57"/>
      <c r="D161" s="57"/>
      <c r="E161" s="57"/>
      <c r="F161" s="57"/>
      <c r="G161" s="57"/>
      <c r="H161" s="57"/>
      <c r="I161" s="58" t="s">
        <v>167</v>
      </c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</row>
    <row r="162" spans="1:123" s="11" customFormat="1" ht="15.75">
      <c r="A162" s="57"/>
      <c r="B162" s="57"/>
      <c r="C162" s="57"/>
      <c r="D162" s="57"/>
      <c r="E162" s="57"/>
      <c r="F162" s="57"/>
      <c r="G162" s="57"/>
      <c r="H162" s="57"/>
      <c r="I162" s="58" t="s">
        <v>168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</row>
    <row r="163" spans="1:123" s="11" customFormat="1" ht="15.75">
      <c r="A163" s="57"/>
      <c r="B163" s="57"/>
      <c r="C163" s="57"/>
      <c r="D163" s="57"/>
      <c r="E163" s="57"/>
      <c r="F163" s="57"/>
      <c r="G163" s="57"/>
      <c r="H163" s="57"/>
      <c r="I163" s="58" t="s">
        <v>169</v>
      </c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</row>
    <row r="164" spans="1:123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</row>
    <row r="165" spans="1:123" s="12" customFormat="1" ht="11.25">
      <c r="A165" s="17" t="s">
        <v>172</v>
      </c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46">
      <selection activeCell="ES54" sqref="ES54"/>
    </sheetView>
  </sheetViews>
  <sheetFormatPr defaultColWidth="1.12109375" defaultRowHeight="12.75"/>
  <cols>
    <col min="1" max="16384" width="1.12109375" style="15" customWidth="1"/>
  </cols>
  <sheetData>
    <row r="1" spans="123:124" s="12" customFormat="1" ht="11.25">
      <c r="DS1" s="13" t="s">
        <v>173</v>
      </c>
      <c r="DT1" s="13"/>
    </row>
    <row r="2" spans="123:124" s="12" customFormat="1" ht="11.25">
      <c r="DS2" s="13" t="s">
        <v>11</v>
      </c>
      <c r="DT2" s="13"/>
    </row>
    <row r="3" spans="123:124" s="12" customFormat="1" ht="11.25">
      <c r="DS3" s="13" t="s">
        <v>12</v>
      </c>
      <c r="DT3" s="13"/>
    </row>
    <row r="7" spans="1:123" s="14" customFormat="1" ht="18.75">
      <c r="A7" s="37" t="s">
        <v>174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</row>
    <row r="10" spans="1:123" ht="15.75">
      <c r="A10" s="38" t="s">
        <v>25</v>
      </c>
      <c r="B10" s="39"/>
      <c r="C10" s="39"/>
      <c r="D10" s="39"/>
      <c r="E10" s="39"/>
      <c r="F10" s="39"/>
      <c r="G10" s="39"/>
      <c r="H10" s="40"/>
      <c r="I10" s="38" t="s">
        <v>27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8" t="s">
        <v>28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38" t="s">
        <v>30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/>
      <c r="CB10" s="38" t="s">
        <v>36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40"/>
      <c r="CX10" s="38" t="s">
        <v>33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40"/>
    </row>
    <row r="11" spans="1:123" ht="15.75">
      <c r="A11" s="34" t="s">
        <v>26</v>
      </c>
      <c r="B11" s="35"/>
      <c r="C11" s="35"/>
      <c r="D11" s="35"/>
      <c r="E11" s="35"/>
      <c r="F11" s="35"/>
      <c r="G11" s="35"/>
      <c r="H11" s="36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  <c r="AP11" s="34" t="s">
        <v>29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4" t="s">
        <v>31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4" t="s">
        <v>37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6"/>
      <c r="CX11" s="34" t="s">
        <v>34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6"/>
    </row>
    <row r="12" spans="1:123" ht="15.75" customHeight="1">
      <c r="A12" s="34"/>
      <c r="B12" s="35"/>
      <c r="C12" s="35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34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4" t="s">
        <v>32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6"/>
      <c r="CB12" s="34" t="s">
        <v>78</v>
      </c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6"/>
      <c r="CX12" s="34" t="s">
        <v>35</v>
      </c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</row>
    <row r="13" spans="1:123" s="11" customFormat="1" ht="15.75">
      <c r="A13" s="53"/>
      <c r="B13" s="28"/>
      <c r="C13" s="28"/>
      <c r="D13" s="28"/>
      <c r="E13" s="28"/>
      <c r="F13" s="28"/>
      <c r="G13" s="28"/>
      <c r="H13" s="54"/>
      <c r="I13" s="5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56"/>
      <c r="AP13" s="53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54"/>
      <c r="BF13" s="48" t="s">
        <v>175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49"/>
      <c r="BQ13" s="48" t="s">
        <v>177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49"/>
      <c r="CB13" s="48" t="s">
        <v>175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49"/>
      <c r="CM13" s="48" t="s">
        <v>177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49"/>
      <c r="CX13" s="48" t="s">
        <v>175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49"/>
      <c r="DI13" s="48" t="s">
        <v>177</v>
      </c>
      <c r="DJ13" s="27"/>
      <c r="DK13" s="27"/>
      <c r="DL13" s="27"/>
      <c r="DM13" s="27"/>
      <c r="DN13" s="27"/>
      <c r="DO13" s="27"/>
      <c r="DP13" s="27"/>
      <c r="DQ13" s="27"/>
      <c r="DR13" s="27"/>
      <c r="DS13" s="49"/>
    </row>
    <row r="14" spans="1:123" ht="15.75">
      <c r="A14" s="45"/>
      <c r="B14" s="46"/>
      <c r="C14" s="46"/>
      <c r="D14" s="46"/>
      <c r="E14" s="46"/>
      <c r="F14" s="46"/>
      <c r="G14" s="46"/>
      <c r="H14" s="47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5" t="s">
        <v>176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47"/>
      <c r="BQ14" s="45" t="s">
        <v>176</v>
      </c>
      <c r="BR14" s="46"/>
      <c r="BS14" s="46"/>
      <c r="BT14" s="46"/>
      <c r="BU14" s="46"/>
      <c r="BV14" s="46"/>
      <c r="BW14" s="46"/>
      <c r="BX14" s="46"/>
      <c r="BY14" s="46"/>
      <c r="BZ14" s="46"/>
      <c r="CA14" s="47"/>
      <c r="CB14" s="45" t="s">
        <v>176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7"/>
      <c r="CM14" s="45" t="s">
        <v>176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7"/>
      <c r="CX14" s="45" t="s">
        <v>176</v>
      </c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45" t="s">
        <v>176</v>
      </c>
      <c r="DJ14" s="46"/>
      <c r="DK14" s="46"/>
      <c r="DL14" s="46"/>
      <c r="DM14" s="46"/>
      <c r="DN14" s="46"/>
      <c r="DO14" s="46"/>
      <c r="DP14" s="46"/>
      <c r="DQ14" s="46"/>
      <c r="DR14" s="46"/>
      <c r="DS14" s="47"/>
    </row>
    <row r="15" spans="1:123" ht="15.75">
      <c r="A15" s="27" t="s">
        <v>38</v>
      </c>
      <c r="B15" s="27"/>
      <c r="C15" s="27"/>
      <c r="D15" s="27"/>
      <c r="E15" s="27"/>
      <c r="F15" s="27"/>
      <c r="G15" s="27"/>
      <c r="H15" s="27"/>
      <c r="I15" s="30" t="s">
        <v>178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ht="15.75">
      <c r="A16" s="28"/>
      <c r="B16" s="28"/>
      <c r="C16" s="28"/>
      <c r="D16" s="28"/>
      <c r="E16" s="28"/>
      <c r="F16" s="28"/>
      <c r="G16" s="28"/>
      <c r="H16" s="28"/>
      <c r="I16" s="29" t="s">
        <v>179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ht="15.75">
      <c r="A17" s="28" t="s">
        <v>39</v>
      </c>
      <c r="B17" s="28"/>
      <c r="C17" s="28"/>
      <c r="D17" s="28"/>
      <c r="E17" s="28"/>
      <c r="F17" s="28"/>
      <c r="G17" s="28"/>
      <c r="H17" s="28"/>
      <c r="I17" s="29" t="s">
        <v>180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ht="15.75">
      <c r="A18" s="28"/>
      <c r="B18" s="28"/>
      <c r="C18" s="28"/>
      <c r="D18" s="28"/>
      <c r="E18" s="28"/>
      <c r="F18" s="28"/>
      <c r="G18" s="28"/>
      <c r="H18" s="28"/>
      <c r="I18" s="29" t="s">
        <v>181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ht="15.75">
      <c r="A19" s="28"/>
      <c r="B19" s="28"/>
      <c r="C19" s="28"/>
      <c r="D19" s="28"/>
      <c r="E19" s="28"/>
      <c r="F19" s="28"/>
      <c r="G19" s="28"/>
      <c r="H19" s="28"/>
      <c r="I19" s="29" t="s">
        <v>182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8" t="s">
        <v>210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ht="15.75">
      <c r="A20" s="28"/>
      <c r="B20" s="28"/>
      <c r="C20" s="28"/>
      <c r="D20" s="28"/>
      <c r="E20" s="28"/>
      <c r="F20" s="28"/>
      <c r="G20" s="28"/>
      <c r="H20" s="28"/>
      <c r="I20" s="29" t="s">
        <v>183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ht="15.75">
      <c r="A21" s="28"/>
      <c r="B21" s="28"/>
      <c r="C21" s="28"/>
      <c r="D21" s="28"/>
      <c r="E21" s="28"/>
      <c r="F21" s="28"/>
      <c r="G21" s="28"/>
      <c r="H21" s="28"/>
      <c r="I21" s="29" t="s">
        <v>184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ht="15.75">
      <c r="A22" s="28"/>
      <c r="B22" s="28"/>
      <c r="C22" s="28"/>
      <c r="D22" s="28"/>
      <c r="E22" s="28"/>
      <c r="F22" s="28"/>
      <c r="G22" s="28"/>
      <c r="H22" s="28"/>
      <c r="I22" s="29" t="s">
        <v>185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ht="15.75">
      <c r="A23" s="28"/>
      <c r="B23" s="28"/>
      <c r="C23" s="28"/>
      <c r="D23" s="28"/>
      <c r="E23" s="28"/>
      <c r="F23" s="28"/>
      <c r="G23" s="28"/>
      <c r="H23" s="28"/>
      <c r="I23" s="29" t="s">
        <v>186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ht="15.75">
      <c r="A24" s="28"/>
      <c r="B24" s="28"/>
      <c r="C24" s="28"/>
      <c r="D24" s="28"/>
      <c r="E24" s="28"/>
      <c r="F24" s="28"/>
      <c r="G24" s="28"/>
      <c r="H24" s="28"/>
      <c r="I24" s="29" t="s">
        <v>187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ht="15.75">
      <c r="A25" s="28"/>
      <c r="B25" s="28"/>
      <c r="C25" s="28"/>
      <c r="D25" s="28"/>
      <c r="E25" s="28"/>
      <c r="F25" s="28"/>
      <c r="G25" s="28"/>
      <c r="H25" s="28"/>
      <c r="I25" s="29" t="s">
        <v>188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ht="15.75">
      <c r="A26" s="28"/>
      <c r="B26" s="28"/>
      <c r="C26" s="28"/>
      <c r="D26" s="28"/>
      <c r="E26" s="28"/>
      <c r="F26" s="28"/>
      <c r="G26" s="28"/>
      <c r="H26" s="28"/>
      <c r="I26" s="29" t="s">
        <v>189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ht="15.75">
      <c r="A27" s="28"/>
      <c r="B27" s="28"/>
      <c r="C27" s="28"/>
      <c r="D27" s="28"/>
      <c r="E27" s="28"/>
      <c r="F27" s="28"/>
      <c r="G27" s="28"/>
      <c r="H27" s="28"/>
      <c r="I27" s="29" t="s">
        <v>190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ht="15.75">
      <c r="A28" s="28"/>
      <c r="B28" s="28"/>
      <c r="C28" s="28"/>
      <c r="D28" s="28"/>
      <c r="E28" s="28"/>
      <c r="F28" s="28"/>
      <c r="G28" s="28"/>
      <c r="H28" s="28"/>
      <c r="I28" s="29" t="s">
        <v>191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ht="15.75">
      <c r="A29" s="28"/>
      <c r="B29" s="28"/>
      <c r="C29" s="28"/>
      <c r="D29" s="28"/>
      <c r="E29" s="28"/>
      <c r="F29" s="28"/>
      <c r="G29" s="28"/>
      <c r="H29" s="28"/>
      <c r="I29" s="29" t="s">
        <v>192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ht="15.75">
      <c r="A30" s="28"/>
      <c r="B30" s="28"/>
      <c r="C30" s="28"/>
      <c r="D30" s="28"/>
      <c r="E30" s="28"/>
      <c r="F30" s="28"/>
      <c r="G30" s="28"/>
      <c r="H30" s="28"/>
      <c r="I30" s="29" t="s">
        <v>193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ht="15.75">
      <c r="A31" s="28"/>
      <c r="B31" s="28"/>
      <c r="C31" s="28"/>
      <c r="D31" s="28"/>
      <c r="E31" s="28"/>
      <c r="F31" s="28"/>
      <c r="G31" s="28"/>
      <c r="H31" s="28"/>
      <c r="I31" s="29" t="s">
        <v>194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ht="15.75">
      <c r="A32" s="28"/>
      <c r="B32" s="28"/>
      <c r="C32" s="28"/>
      <c r="D32" s="28"/>
      <c r="E32" s="28"/>
      <c r="F32" s="28"/>
      <c r="G32" s="28"/>
      <c r="H32" s="28"/>
      <c r="I32" s="29" t="s">
        <v>195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8" t="s">
        <v>205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ht="15.75">
      <c r="A33" s="28"/>
      <c r="B33" s="28"/>
      <c r="C33" s="28"/>
      <c r="D33" s="28"/>
      <c r="E33" s="28"/>
      <c r="F33" s="28"/>
      <c r="G33" s="28"/>
      <c r="H33" s="28"/>
      <c r="I33" s="29" t="s">
        <v>196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ht="15.75">
      <c r="A34" s="28"/>
      <c r="B34" s="28"/>
      <c r="C34" s="28"/>
      <c r="D34" s="28"/>
      <c r="E34" s="28"/>
      <c r="F34" s="28"/>
      <c r="G34" s="28"/>
      <c r="H34" s="28"/>
      <c r="I34" s="29" t="s">
        <v>183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ht="15.75">
      <c r="A35" s="28"/>
      <c r="B35" s="28"/>
      <c r="C35" s="28"/>
      <c r="D35" s="28"/>
      <c r="E35" s="28"/>
      <c r="F35" s="28"/>
      <c r="G35" s="28"/>
      <c r="H35" s="28"/>
      <c r="I35" s="29" t="s">
        <v>197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ht="15.75">
      <c r="A36" s="28"/>
      <c r="B36" s="28"/>
      <c r="C36" s="28"/>
      <c r="D36" s="28"/>
      <c r="E36" s="28"/>
      <c r="F36" s="28"/>
      <c r="G36" s="28"/>
      <c r="H36" s="28"/>
      <c r="I36" s="29" t="s">
        <v>198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ht="15.75">
      <c r="A37" s="28"/>
      <c r="B37" s="28"/>
      <c r="C37" s="28"/>
      <c r="D37" s="28"/>
      <c r="E37" s="28"/>
      <c r="F37" s="28"/>
      <c r="G37" s="28"/>
      <c r="H37" s="28"/>
      <c r="I37" s="29" t="s">
        <v>199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ht="15.75">
      <c r="A38" s="28"/>
      <c r="B38" s="28"/>
      <c r="C38" s="28"/>
      <c r="D38" s="28"/>
      <c r="E38" s="28"/>
      <c r="F38" s="28"/>
      <c r="G38" s="28"/>
      <c r="H38" s="28"/>
      <c r="I38" s="29" t="s">
        <v>200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ht="15.75">
      <c r="A39" s="28"/>
      <c r="B39" s="28"/>
      <c r="C39" s="28"/>
      <c r="D39" s="28"/>
      <c r="E39" s="28"/>
      <c r="F39" s="28"/>
      <c r="G39" s="28"/>
      <c r="H39" s="28"/>
      <c r="I39" s="29" t="s">
        <v>201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>
      <c r="A40" s="28"/>
      <c r="B40" s="28"/>
      <c r="C40" s="28"/>
      <c r="D40" s="28"/>
      <c r="E40" s="28"/>
      <c r="F40" s="28"/>
      <c r="G40" s="28"/>
      <c r="H40" s="28"/>
      <c r="I40" s="29" t="s">
        <v>202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ht="15.75">
      <c r="A41" s="28"/>
      <c r="B41" s="28"/>
      <c r="C41" s="28"/>
      <c r="D41" s="28"/>
      <c r="E41" s="28"/>
      <c r="F41" s="28"/>
      <c r="G41" s="28"/>
      <c r="H41" s="28"/>
      <c r="I41" s="29" t="s">
        <v>203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ht="15.75">
      <c r="A42" s="28"/>
      <c r="B42" s="28"/>
      <c r="C42" s="28"/>
      <c r="D42" s="28"/>
      <c r="E42" s="28"/>
      <c r="F42" s="28"/>
      <c r="G42" s="28"/>
      <c r="H42" s="28"/>
      <c r="I42" s="29" t="s">
        <v>204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ht="15.75">
      <c r="A43" s="28"/>
      <c r="B43" s="28"/>
      <c r="C43" s="28"/>
      <c r="D43" s="28"/>
      <c r="E43" s="28"/>
      <c r="F43" s="28"/>
      <c r="G43" s="28"/>
      <c r="H43" s="28"/>
      <c r="I43" s="29" t="s">
        <v>192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ht="15.75">
      <c r="A44" s="28"/>
      <c r="B44" s="28"/>
      <c r="C44" s="28"/>
      <c r="D44" s="28"/>
      <c r="E44" s="28"/>
      <c r="F44" s="28"/>
      <c r="G44" s="28"/>
      <c r="H44" s="28"/>
      <c r="I44" s="29" t="s">
        <v>193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ht="15.75">
      <c r="A45" s="28"/>
      <c r="B45" s="28"/>
      <c r="C45" s="28"/>
      <c r="D45" s="28"/>
      <c r="E45" s="28"/>
      <c r="F45" s="28"/>
      <c r="G45" s="28"/>
      <c r="H45" s="28"/>
      <c r="I45" s="29" t="s">
        <v>194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ht="15.75">
      <c r="A46" s="28" t="s">
        <v>41</v>
      </c>
      <c r="B46" s="28"/>
      <c r="C46" s="28"/>
      <c r="D46" s="28"/>
      <c r="E46" s="28"/>
      <c r="F46" s="28"/>
      <c r="G46" s="28"/>
      <c r="H46" s="28"/>
      <c r="I46" s="29" t="s">
        <v>206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ht="15.75">
      <c r="A47" s="28"/>
      <c r="B47" s="28"/>
      <c r="C47" s="28"/>
      <c r="D47" s="28"/>
      <c r="E47" s="28"/>
      <c r="F47" s="28"/>
      <c r="G47" s="28"/>
      <c r="H47" s="28"/>
      <c r="I47" s="29" t="s">
        <v>207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ht="15.75">
      <c r="A48" s="28"/>
      <c r="B48" s="28"/>
      <c r="C48" s="28"/>
      <c r="D48" s="28"/>
      <c r="E48" s="28"/>
      <c r="F48" s="28"/>
      <c r="G48" s="28"/>
      <c r="H48" s="28"/>
      <c r="I48" s="29" t="s">
        <v>208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ht="15.75">
      <c r="A49" s="28"/>
      <c r="B49" s="28"/>
      <c r="C49" s="28"/>
      <c r="D49" s="28"/>
      <c r="E49" s="28"/>
      <c r="F49" s="28"/>
      <c r="G49" s="28"/>
      <c r="H49" s="28"/>
      <c r="I49" s="29" t="s">
        <v>209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8" t="s">
        <v>210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ht="15.75">
      <c r="A50" s="28"/>
      <c r="B50" s="28"/>
      <c r="C50" s="28"/>
      <c r="D50" s="28"/>
      <c r="E50" s="28"/>
      <c r="F50" s="28"/>
      <c r="G50" s="28"/>
      <c r="H50" s="28"/>
      <c r="I50" s="29" t="s">
        <v>211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8" t="s">
        <v>205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ht="15.75">
      <c r="A51" s="28"/>
      <c r="B51" s="28"/>
      <c r="C51" s="28"/>
      <c r="D51" s="28"/>
      <c r="E51" s="28"/>
      <c r="F51" s="28"/>
      <c r="G51" s="28"/>
      <c r="H51" s="28"/>
      <c r="I51" s="29" t="s">
        <v>212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ht="15.75">
      <c r="A52" s="28"/>
      <c r="B52" s="28"/>
      <c r="C52" s="28"/>
      <c r="D52" s="28"/>
      <c r="E52" s="28"/>
      <c r="F52" s="28"/>
      <c r="G52" s="28"/>
      <c r="H52" s="28"/>
      <c r="I52" s="29" t="s">
        <v>213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8" t="s">
        <v>205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ht="15.75">
      <c r="A53" s="28" t="s">
        <v>44</v>
      </c>
      <c r="B53" s="28"/>
      <c r="C53" s="28"/>
      <c r="D53" s="28"/>
      <c r="E53" s="28"/>
      <c r="F53" s="28"/>
      <c r="G53" s="28"/>
      <c r="H53" s="28"/>
      <c r="I53" s="29" t="s">
        <v>214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8" t="s">
        <v>205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ht="15.75">
      <c r="A54" s="28"/>
      <c r="B54" s="28"/>
      <c r="C54" s="28"/>
      <c r="D54" s="28"/>
      <c r="E54" s="28"/>
      <c r="F54" s="28"/>
      <c r="G54" s="28"/>
      <c r="H54" s="28"/>
      <c r="I54" s="29" t="s">
        <v>215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ht="15.75">
      <c r="A55" s="28"/>
      <c r="B55" s="28"/>
      <c r="C55" s="28"/>
      <c r="D55" s="28"/>
      <c r="E55" s="28"/>
      <c r="F55" s="28"/>
      <c r="G55" s="28"/>
      <c r="H55" s="28"/>
      <c r="I55" s="29" t="s">
        <v>207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ht="15.75">
      <c r="A56" s="57" t="s">
        <v>49</v>
      </c>
      <c r="B56" s="57"/>
      <c r="C56" s="57"/>
      <c r="D56" s="57"/>
      <c r="E56" s="57"/>
      <c r="F56" s="57"/>
      <c r="G56" s="57"/>
      <c r="H56" s="57"/>
      <c r="I56" s="58" t="s">
        <v>216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1:123" ht="15.75">
      <c r="A57" s="57" t="s">
        <v>50</v>
      </c>
      <c r="B57" s="57"/>
      <c r="C57" s="57"/>
      <c r="D57" s="57"/>
      <c r="E57" s="57"/>
      <c r="F57" s="57"/>
      <c r="G57" s="57"/>
      <c r="H57" s="57"/>
      <c r="I57" s="58" t="s">
        <v>217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7" t="s">
        <v>205</v>
      </c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65">
        <v>130.16</v>
      </c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>
        <v>131.16</v>
      </c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>
        <v>132.16</v>
      </c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>
        <v>333.73</v>
      </c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>
        <v>334.73</v>
      </c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>
        <v>639.32</v>
      </c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1:123" ht="15.75">
      <c r="A58" s="57"/>
      <c r="B58" s="57"/>
      <c r="C58" s="57"/>
      <c r="D58" s="57"/>
      <c r="E58" s="57"/>
      <c r="F58" s="57"/>
      <c r="G58" s="57"/>
      <c r="H58" s="57"/>
      <c r="I58" s="58" t="s">
        <v>218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</row>
    <row r="59" spans="1:123" ht="15.75">
      <c r="A59" s="57"/>
      <c r="B59" s="57"/>
      <c r="C59" s="57"/>
      <c r="D59" s="57"/>
      <c r="E59" s="57"/>
      <c r="F59" s="57"/>
      <c r="G59" s="57"/>
      <c r="H59" s="57"/>
      <c r="I59" s="58" t="s">
        <v>219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15.75">
      <c r="A60" s="57"/>
      <c r="B60" s="57"/>
      <c r="C60" s="57"/>
      <c r="D60" s="57"/>
      <c r="E60" s="57"/>
      <c r="F60" s="57"/>
      <c r="G60" s="57"/>
      <c r="H60" s="57"/>
      <c r="I60" s="58" t="s">
        <v>220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1:123" ht="15.75">
      <c r="A61" s="57" t="s">
        <v>51</v>
      </c>
      <c r="B61" s="57"/>
      <c r="C61" s="57"/>
      <c r="D61" s="57"/>
      <c r="E61" s="57"/>
      <c r="F61" s="57"/>
      <c r="G61" s="57"/>
      <c r="H61" s="57"/>
      <c r="I61" s="58" t="s">
        <v>217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7" t="s">
        <v>205</v>
      </c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65">
        <v>202.55</v>
      </c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>
        <v>203.55</v>
      </c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>
        <v>204.55</v>
      </c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>
        <v>228.88</v>
      </c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>
        <v>229.88</v>
      </c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>
        <v>641.103</v>
      </c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1:123" ht="15.75">
      <c r="A62" s="57"/>
      <c r="B62" s="57"/>
      <c r="C62" s="57"/>
      <c r="D62" s="57"/>
      <c r="E62" s="57"/>
      <c r="F62" s="57"/>
      <c r="G62" s="57"/>
      <c r="H62" s="57"/>
      <c r="I62" s="58" t="s">
        <v>218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ht="15.75">
      <c r="A63" s="57"/>
      <c r="B63" s="57"/>
      <c r="C63" s="57"/>
      <c r="D63" s="57"/>
      <c r="E63" s="57"/>
      <c r="F63" s="57"/>
      <c r="G63" s="57"/>
      <c r="H63" s="57"/>
      <c r="I63" s="58" t="s">
        <v>221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ht="15.75">
      <c r="A64" s="57"/>
      <c r="B64" s="57"/>
      <c r="C64" s="57"/>
      <c r="D64" s="57"/>
      <c r="E64" s="57"/>
      <c r="F64" s="57"/>
      <c r="G64" s="57"/>
      <c r="H64" s="57"/>
      <c r="I64" s="58" t="s">
        <v>222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15.75">
      <c r="A65" s="57"/>
      <c r="B65" s="57"/>
      <c r="C65" s="57"/>
      <c r="D65" s="57"/>
      <c r="E65" s="57"/>
      <c r="F65" s="57"/>
      <c r="G65" s="57"/>
      <c r="H65" s="57"/>
      <c r="I65" s="58" t="s">
        <v>256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1:123" ht="15.75">
      <c r="A66" s="57" t="s">
        <v>52</v>
      </c>
      <c r="B66" s="57"/>
      <c r="C66" s="57"/>
      <c r="D66" s="57"/>
      <c r="E66" s="57"/>
      <c r="F66" s="57"/>
      <c r="G66" s="57"/>
      <c r="H66" s="57"/>
      <c r="I66" s="58" t="s">
        <v>223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7" t="s">
        <v>48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1:123" ht="15.75">
      <c r="A67" s="57"/>
      <c r="B67" s="57"/>
      <c r="C67" s="57"/>
      <c r="D67" s="57"/>
      <c r="E67" s="57"/>
      <c r="F67" s="57"/>
      <c r="G67" s="57"/>
      <c r="H67" s="57"/>
      <c r="I67" s="58" t="s">
        <v>224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 ht="15.75">
      <c r="A68" s="57"/>
      <c r="B68" s="57"/>
      <c r="C68" s="57"/>
      <c r="D68" s="57"/>
      <c r="E68" s="57"/>
      <c r="F68" s="57"/>
      <c r="G68" s="57"/>
      <c r="H68" s="57"/>
      <c r="I68" s="58" t="s">
        <v>124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7" t="s">
        <v>48</v>
      </c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66">
        <v>14.1</v>
      </c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>
        <v>14.1</v>
      </c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>
        <v>14.1</v>
      </c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5">
        <v>14.55</v>
      </c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>
        <v>14.55</v>
      </c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6">
        <v>14.6</v>
      </c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ht="15.75">
      <c r="A69" s="57"/>
      <c r="B69" s="57"/>
      <c r="C69" s="57"/>
      <c r="D69" s="57"/>
      <c r="E69" s="57"/>
      <c r="F69" s="57"/>
      <c r="G69" s="57"/>
      <c r="H69" s="57"/>
      <c r="I69" s="58" t="s">
        <v>125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7" t="s">
        <v>48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65">
        <v>12.95</v>
      </c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>
        <v>12.95</v>
      </c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>
        <v>12.95</v>
      </c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>
        <v>13.37</v>
      </c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>
        <v>13.37</v>
      </c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>
        <v>13.42</v>
      </c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 ht="15.75">
      <c r="A70" s="57"/>
      <c r="B70" s="57"/>
      <c r="C70" s="57"/>
      <c r="D70" s="57"/>
      <c r="E70" s="57"/>
      <c r="F70" s="57"/>
      <c r="G70" s="57"/>
      <c r="H70" s="57"/>
      <c r="I70" s="58" t="s">
        <v>126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7" t="s">
        <v>48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65">
        <v>8.82</v>
      </c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>
        <v>8.82</v>
      </c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>
        <v>8.82</v>
      </c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6">
        <v>9.1</v>
      </c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>
        <v>9.1</v>
      </c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5">
        <v>9.14</v>
      </c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1:123" ht="15.75">
      <c r="A71" s="57"/>
      <c r="B71" s="57"/>
      <c r="C71" s="57"/>
      <c r="D71" s="57"/>
      <c r="E71" s="57"/>
      <c r="F71" s="57"/>
      <c r="G71" s="57"/>
      <c r="H71" s="57"/>
      <c r="I71" s="58" t="s">
        <v>127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7" t="s">
        <v>48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65">
        <v>5.16</v>
      </c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>
        <v>5.16</v>
      </c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>
        <v>5.16</v>
      </c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>
        <v>5.33</v>
      </c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>
        <v>5.33</v>
      </c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>
        <v>5.35</v>
      </c>
      <c r="DJ71" s="65"/>
      <c r="DK71" s="65"/>
      <c r="DL71" s="65"/>
      <c r="DM71" s="65"/>
      <c r="DN71" s="65"/>
      <c r="DO71" s="65"/>
      <c r="DP71" s="65"/>
      <c r="DQ71" s="65"/>
      <c r="DR71" s="65"/>
      <c r="DS71" s="65"/>
    </row>
    <row r="72" spans="1:123" ht="15.75">
      <c r="A72" s="28" t="s">
        <v>54</v>
      </c>
      <c r="B72" s="28"/>
      <c r="C72" s="28"/>
      <c r="D72" s="28"/>
      <c r="E72" s="28"/>
      <c r="F72" s="28"/>
      <c r="G72" s="28"/>
      <c r="H72" s="28"/>
      <c r="I72" s="29" t="s">
        <v>257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ht="15.75">
      <c r="A73" s="28" t="s">
        <v>56</v>
      </c>
      <c r="B73" s="28"/>
      <c r="C73" s="28"/>
      <c r="D73" s="28"/>
      <c r="E73" s="28"/>
      <c r="F73" s="28"/>
      <c r="G73" s="28"/>
      <c r="H73" s="28"/>
      <c r="I73" s="29" t="s">
        <v>225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8" t="s">
        <v>226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ht="15.75">
      <c r="A74" s="28"/>
      <c r="B74" s="28"/>
      <c r="C74" s="28"/>
      <c r="D74" s="28"/>
      <c r="E74" s="28"/>
      <c r="F74" s="28"/>
      <c r="G74" s="28"/>
      <c r="H74" s="28"/>
      <c r="I74" s="29" t="s">
        <v>227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8" t="s">
        <v>226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ht="15.75">
      <c r="A75" s="28" t="s">
        <v>58</v>
      </c>
      <c r="B75" s="28"/>
      <c r="C75" s="28"/>
      <c r="D75" s="28"/>
      <c r="E75" s="28"/>
      <c r="F75" s="28"/>
      <c r="G75" s="28"/>
      <c r="H75" s="28"/>
      <c r="I75" s="29" t="s">
        <v>228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8" t="s">
        <v>210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ht="15.75">
      <c r="A76" s="28" t="s">
        <v>59</v>
      </c>
      <c r="B76" s="28"/>
      <c r="C76" s="28"/>
      <c r="D76" s="28"/>
      <c r="E76" s="28"/>
      <c r="F76" s="28"/>
      <c r="G76" s="28"/>
      <c r="H76" s="28"/>
      <c r="I76" s="29" t="s">
        <v>229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8" t="s">
        <v>230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ht="15.75">
      <c r="A77" s="28"/>
      <c r="B77" s="28"/>
      <c r="C77" s="28"/>
      <c r="D77" s="28"/>
      <c r="E77" s="28"/>
      <c r="F77" s="28"/>
      <c r="G77" s="28"/>
      <c r="H77" s="28"/>
      <c r="I77" s="29" t="s">
        <v>170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ht="15.75">
      <c r="A78" s="44" t="s">
        <v>231</v>
      </c>
      <c r="B78" s="44"/>
      <c r="C78" s="44"/>
      <c r="D78" s="44"/>
      <c r="E78" s="44"/>
      <c r="F78" s="44"/>
      <c r="G78" s="44"/>
      <c r="H78" s="44"/>
      <c r="I78" s="29" t="s">
        <v>232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8" t="s">
        <v>230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ht="15.75">
      <c r="A79" s="44"/>
      <c r="B79" s="44"/>
      <c r="C79" s="44"/>
      <c r="D79" s="44"/>
      <c r="E79" s="44"/>
      <c r="F79" s="44"/>
      <c r="G79" s="44"/>
      <c r="H79" s="44"/>
      <c r="I79" s="29" t="s">
        <v>233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ht="15.75">
      <c r="A80" s="28" t="s">
        <v>234</v>
      </c>
      <c r="B80" s="28"/>
      <c r="C80" s="28"/>
      <c r="D80" s="28"/>
      <c r="E80" s="28"/>
      <c r="F80" s="28"/>
      <c r="G80" s="28"/>
      <c r="H80" s="28"/>
      <c r="I80" s="29" t="s">
        <v>235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8" t="s">
        <v>230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ht="15.75" customHeight="1">
      <c r="A81" s="28"/>
      <c r="B81" s="28"/>
      <c r="C81" s="28"/>
      <c r="D81" s="28"/>
      <c r="E81" s="28"/>
      <c r="F81" s="28"/>
      <c r="G81" s="28"/>
      <c r="H81" s="28"/>
      <c r="I81" s="43" t="s">
        <v>251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28" t="s">
        <v>230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ht="15.75" customHeight="1">
      <c r="A82" s="28"/>
      <c r="B82" s="28"/>
      <c r="C82" s="28"/>
      <c r="D82" s="28"/>
      <c r="E82" s="28"/>
      <c r="F82" s="28"/>
      <c r="G82" s="28"/>
      <c r="H82" s="28"/>
      <c r="I82" s="43" t="s">
        <v>253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28" t="s">
        <v>230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ht="15.75" customHeight="1">
      <c r="A83" s="28"/>
      <c r="B83" s="28"/>
      <c r="C83" s="28"/>
      <c r="D83" s="28"/>
      <c r="E83" s="28"/>
      <c r="F83" s="28"/>
      <c r="G83" s="28"/>
      <c r="H83" s="28"/>
      <c r="I83" s="43" t="s">
        <v>252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28" t="s">
        <v>230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ht="15.75" customHeight="1">
      <c r="A84" s="28"/>
      <c r="B84" s="28"/>
      <c r="C84" s="28"/>
      <c r="D84" s="28"/>
      <c r="E84" s="28"/>
      <c r="F84" s="28"/>
      <c r="G84" s="28"/>
      <c r="H84" s="28"/>
      <c r="I84" s="43" t="s">
        <v>254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28" t="s">
        <v>230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ht="15.75">
      <c r="A85" s="28" t="s">
        <v>236</v>
      </c>
      <c r="B85" s="28"/>
      <c r="C85" s="28"/>
      <c r="D85" s="28"/>
      <c r="E85" s="28"/>
      <c r="F85" s="28"/>
      <c r="G85" s="28"/>
      <c r="H85" s="28"/>
      <c r="I85" s="29" t="s">
        <v>237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8" t="s">
        <v>230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ht="15.75">
      <c r="A86" s="28"/>
      <c r="B86" s="28"/>
      <c r="C86" s="28"/>
      <c r="D86" s="28"/>
      <c r="E86" s="28"/>
      <c r="F86" s="28"/>
      <c r="G86" s="28"/>
      <c r="H86" s="28"/>
      <c r="I86" s="29" t="s">
        <v>238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ht="15.75">
      <c r="A87" s="28" t="s">
        <v>60</v>
      </c>
      <c r="B87" s="28"/>
      <c r="C87" s="28"/>
      <c r="D87" s="28"/>
      <c r="E87" s="28"/>
      <c r="F87" s="28"/>
      <c r="G87" s="28"/>
      <c r="H87" s="28"/>
      <c r="I87" s="29" t="s">
        <v>239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23" ht="15.75">
      <c r="A88" s="28"/>
      <c r="B88" s="28"/>
      <c r="C88" s="28"/>
      <c r="D88" s="28"/>
      <c r="E88" s="28"/>
      <c r="F88" s="28"/>
      <c r="G88" s="28"/>
      <c r="H88" s="28"/>
      <c r="I88" s="29" t="s">
        <v>240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</row>
    <row r="89" spans="1:123" ht="15.75">
      <c r="A89" s="28" t="s">
        <v>61</v>
      </c>
      <c r="B89" s="28"/>
      <c r="C89" s="28"/>
      <c r="D89" s="28"/>
      <c r="E89" s="28"/>
      <c r="F89" s="28"/>
      <c r="G89" s="28"/>
      <c r="H89" s="28"/>
      <c r="I89" s="29" t="s">
        <v>241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8" t="s">
        <v>243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</row>
    <row r="90" spans="1:123" ht="15.75">
      <c r="A90" s="28"/>
      <c r="B90" s="28"/>
      <c r="C90" s="28"/>
      <c r="D90" s="28"/>
      <c r="E90" s="28"/>
      <c r="F90" s="28"/>
      <c r="G90" s="28"/>
      <c r="H90" s="28"/>
      <c r="I90" s="29" t="s">
        <v>242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8" t="s">
        <v>244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</row>
    <row r="91" spans="1:123" ht="15.75">
      <c r="A91" s="28" t="s">
        <v>245</v>
      </c>
      <c r="B91" s="28"/>
      <c r="C91" s="28"/>
      <c r="D91" s="28"/>
      <c r="E91" s="28"/>
      <c r="F91" s="28"/>
      <c r="G91" s="28"/>
      <c r="H91" s="28"/>
      <c r="I91" s="29" t="s">
        <v>246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8" t="s">
        <v>230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</row>
    <row r="92" spans="1:123" ht="15.75">
      <c r="A92" s="28" t="s">
        <v>247</v>
      </c>
      <c r="B92" s="28"/>
      <c r="C92" s="28"/>
      <c r="D92" s="28"/>
      <c r="E92" s="28"/>
      <c r="F92" s="28"/>
      <c r="G92" s="28"/>
      <c r="H92" s="28"/>
      <c r="I92" s="29" t="s">
        <v>248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8" t="s">
        <v>249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</row>
    <row r="93" spans="1:123" ht="15.75">
      <c r="A93" s="28"/>
      <c r="B93" s="28"/>
      <c r="C93" s="28"/>
      <c r="D93" s="28"/>
      <c r="E93" s="28"/>
      <c r="F93" s="28"/>
      <c r="G93" s="28"/>
      <c r="H93" s="28"/>
      <c r="I93" s="29" t="s">
        <v>57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</row>
    <row r="94" spans="1:123" ht="15.75">
      <c r="A94" s="28"/>
      <c r="B94" s="28"/>
      <c r="C94" s="28"/>
      <c r="D94" s="28"/>
      <c r="E94" s="28"/>
      <c r="F94" s="28"/>
      <c r="G94" s="28"/>
      <c r="H94" s="28"/>
      <c r="I94" s="29" t="s">
        <v>250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8" t="s">
        <v>249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</row>
    <row r="95" spans="1:123" ht="15.75">
      <c r="A95" s="28"/>
      <c r="B95" s="28"/>
      <c r="C95" s="28"/>
      <c r="D95" s="28"/>
      <c r="E95" s="28"/>
      <c r="F95" s="28"/>
      <c r="G95" s="28"/>
      <c r="H95" s="28"/>
      <c r="I95" s="29" t="s">
        <v>238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8" t="s">
        <v>249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</row>
    <row r="111" spans="1:18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="17" customFormat="1" ht="11.25">
      <c r="A112" s="17" t="s">
        <v>172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Самылина О. В.</cp:lastModifiedBy>
  <cp:lastPrinted>2015-04-13T06:06:21Z</cp:lastPrinted>
  <dcterms:created xsi:type="dcterms:W3CDTF">2004-09-19T06:34:55Z</dcterms:created>
  <dcterms:modified xsi:type="dcterms:W3CDTF">2015-04-21T06:31:10Z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