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4" activeTab="0"/>
  </bookViews>
  <sheets>
    <sheet name="2016 г. 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<sst xmlns="http://schemas.openxmlformats.org/spreadsheetml/2006/main" count="32" uniqueCount="32">
  <si>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№</t>
  </si>
  <si>
    <t>Группа потребителей</t>
  </si>
  <si>
    <t>Всего</t>
  </si>
  <si>
    <t>Прочие</t>
  </si>
  <si>
    <t>1 квартал</t>
  </si>
  <si>
    <t>млн.кВтч.</t>
  </si>
  <si>
    <t>Бюджетные потребители</t>
  </si>
  <si>
    <t>Население</t>
  </si>
  <si>
    <t>Потери</t>
  </si>
  <si>
    <t>2 квартал</t>
  </si>
  <si>
    <t>3 квартал</t>
  </si>
  <si>
    <t>ИНФОРМАЦИЯ</t>
  </si>
  <si>
    <t>о ежемесячных фактических объемах потребления электрической энергии(мощности) по группам потребителей с выделением поставки населению</t>
  </si>
  <si>
    <t>январь</t>
  </si>
  <si>
    <t xml:space="preserve">февраль </t>
  </si>
  <si>
    <t xml:space="preserve">март </t>
  </si>
  <si>
    <t>апрель</t>
  </si>
  <si>
    <t xml:space="preserve">май </t>
  </si>
  <si>
    <t>июнь</t>
  </si>
  <si>
    <t xml:space="preserve">сентябрь </t>
  </si>
  <si>
    <t>август</t>
  </si>
  <si>
    <t xml:space="preserve">июль </t>
  </si>
  <si>
    <t xml:space="preserve">октябрь </t>
  </si>
  <si>
    <t xml:space="preserve">ноябрь </t>
  </si>
  <si>
    <t xml:space="preserve">декабрь </t>
  </si>
  <si>
    <t>4 квартал</t>
  </si>
  <si>
    <t>1 полугодие</t>
  </si>
  <si>
    <t>2 полугодие</t>
  </si>
  <si>
    <t>9 месяцев</t>
  </si>
  <si>
    <t>оперативно</t>
  </si>
  <si>
    <t xml:space="preserve">за 2016 г. </t>
  </si>
  <si>
    <t>2016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</si>
</sst>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#,##0.000000"/>
    <numFmt numFmtId="190" formatCode="#,##0.0"/>
    <numFmt numFmtId="191" formatCode="0.0000"/>
    <numFmt numFmtId="192" formatCode="0.0"/>
    <numFmt numFmtId="193" formatCode="_-* #,##0.000_р_._-;\-* #,##0.000_р_._-;_-* &quot;-&quot;??_р_._-;_-@_-"/>
    <numFmt numFmtId="194" formatCode="_-* #,##0.000_р_._-;\-* #,##0.000_р_._-;_-* &quot;-&quot;???_р_._-;_-@_-"/>
    <numFmt numFmtId="195" formatCode="#,##0.000"/>
    <numFmt numFmtId="196" formatCode="0.0%"/>
    <numFmt numFmtId="197" formatCode="0.000000%"/>
    <numFmt numFmtId="198" formatCode="0.00000"/>
    <numFmt numFmtId="199" formatCode="0.000"/>
  </numFmts>
  <fonts count="42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>
      <alignment horizontal="left"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NumberFormat="1" applyAlignment="1">
      <alignment/>
    </xf>
    <xf numFmtId="0" fontId="1" fillId="0" borderId="0" xfId="0" applyNumberFormat="1" applyFont="1" applyAlignment="1">
      <alignment vertical="center"/>
    </xf>
    <xf numFmtId="189" fontId="0" fillId="0" borderId="0" xfId="0" applyNumberFormat="1" applyAlignment="1">
      <alignment/>
    </xf>
    <xf numFmtId="189" fontId="1" fillId="0" borderId="0" xfId="0" applyNumberFormat="1" applyFont="1" applyAlignment="1">
      <alignment horizontal="right" vertical="center"/>
    </xf>
    <xf numFmtId="189" fontId="1" fillId="0" borderId="10" xfId="0" applyNumberFormat="1" applyFont="1" applyFill="1" applyBorder="1" applyAlignment="1">
      <alignment vertical="center"/>
    </xf>
    <xf numFmtId="189" fontId="1" fillId="32" borderId="11" xfId="0" applyNumberFormat="1" applyFont="1" applyFill="1" applyBorder="1" applyAlignment="1">
      <alignment horizontal="right" vertical="center"/>
    </xf>
    <xf numFmtId="189" fontId="1" fillId="33" borderId="10" xfId="0" applyNumberFormat="1" applyFont="1" applyFill="1" applyBorder="1" applyAlignment="1">
      <alignment vertical="center"/>
    </xf>
    <xf numFmtId="189" fontId="1" fillId="34" borderId="11" xfId="0" applyNumberFormat="1" applyFont="1" applyFill="1" applyBorder="1" applyAlignment="1">
      <alignment vertical="center"/>
    </xf>
    <xf numFmtId="189" fontId="1" fillId="0" borderId="12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33" borderId="11" xfId="0" applyNumberFormat="1" applyFont="1" applyFill="1" applyBorder="1" applyAlignment="1">
      <alignment vertical="center" wrapText="1"/>
    </xf>
    <xf numFmtId="0" fontId="1" fillId="33" borderId="15" xfId="0" applyNumberFormat="1" applyFont="1" applyFill="1" applyBorder="1" applyAlignment="1">
      <alignment vertical="center" wrapText="1"/>
    </xf>
    <xf numFmtId="189" fontId="1" fillId="33" borderId="16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13" xfId="0" applyNumberFormat="1" applyFont="1" applyFill="1" applyBorder="1" applyAlignment="1">
      <alignment vertical="center" wrapText="1"/>
    </xf>
    <xf numFmtId="189" fontId="1" fillId="0" borderId="16" xfId="0" applyNumberFormat="1" applyFont="1" applyFill="1" applyBorder="1" applyAlignment="1">
      <alignment vertical="center" wrapText="1"/>
    </xf>
    <xf numFmtId="0" fontId="2" fillId="34" borderId="17" xfId="0" applyNumberFormat="1" applyFont="1" applyFill="1" applyBorder="1" applyAlignment="1">
      <alignment vertical="center" wrapText="1"/>
    </xf>
    <xf numFmtId="189" fontId="1" fillId="34" borderId="18" xfId="0" applyNumberFormat="1" applyFont="1" applyFill="1" applyBorder="1" applyAlignment="1">
      <alignment vertical="center" wrapText="1"/>
    </xf>
    <xf numFmtId="189" fontId="1" fillId="0" borderId="19" xfId="0" applyNumberFormat="1" applyFont="1" applyFill="1" applyBorder="1" applyAlignment="1">
      <alignment horizontal="right" vertical="center" wrapText="1"/>
    </xf>
    <xf numFmtId="0" fontId="1" fillId="32" borderId="11" xfId="0" applyNumberFormat="1" applyFont="1" applyFill="1" applyBorder="1" applyAlignment="1">
      <alignment vertical="center" wrapText="1"/>
    </xf>
    <xf numFmtId="0" fontId="1" fillId="32" borderId="17" xfId="0" applyNumberFormat="1" applyFont="1" applyFill="1" applyBorder="1" applyAlignment="1">
      <alignment vertical="center" wrapText="1"/>
    </xf>
    <xf numFmtId="189" fontId="1" fillId="32" borderId="11" xfId="0" applyNumberFormat="1" applyFont="1" applyFill="1" applyBorder="1" applyAlignment="1">
      <alignment horizontal="right" vertical="center" wrapText="1"/>
    </xf>
    <xf numFmtId="189" fontId="1" fillId="0" borderId="20" xfId="0" applyNumberFormat="1" applyFont="1" applyFill="1" applyBorder="1" applyAlignment="1">
      <alignment vertical="center" wrapText="1"/>
    </xf>
    <xf numFmtId="189" fontId="1" fillId="33" borderId="20" xfId="0" applyNumberFormat="1" applyFont="1" applyFill="1" applyBorder="1" applyAlignment="1">
      <alignment vertical="center" wrapText="1"/>
    </xf>
    <xf numFmtId="189" fontId="0" fillId="0" borderId="0" xfId="0" applyNumberFormat="1" applyAlignment="1">
      <alignment wrapText="1"/>
    </xf>
    <xf numFmtId="189" fontId="1" fillId="0" borderId="0" xfId="0" applyNumberFormat="1" applyFont="1" applyAlignment="1">
      <alignment horizontal="center" vertical="center"/>
    </xf>
    <xf numFmtId="49" fontId="3" fillId="0" borderId="21" xfId="0" applyNumberFormat="1" applyFont="1" applyFill="1" applyBorder="1" applyAlignment="1">
      <alignment horizontal="right" vertical="center" wrapText="1"/>
    </xf>
    <xf numFmtId="0" fontId="1" fillId="0" borderId="21" xfId="0" applyNumberFormat="1" applyFont="1" applyFill="1" applyBorder="1" applyAlignment="1">
      <alignment vertical="center" wrapText="1"/>
    </xf>
    <xf numFmtId="189" fontId="1" fillId="0" borderId="22" xfId="0" applyNumberFormat="1" applyFont="1" applyFill="1" applyBorder="1" applyAlignment="1">
      <alignment horizontal="right" vertical="center"/>
    </xf>
    <xf numFmtId="189" fontId="1" fillId="0" borderId="23" xfId="0" applyNumberFormat="1" applyFont="1" applyFill="1" applyBorder="1" applyAlignment="1">
      <alignment vertical="center" wrapText="1"/>
    </xf>
    <xf numFmtId="189" fontId="1" fillId="0" borderId="12" xfId="0" applyNumberFormat="1" applyFont="1" applyFill="1" applyBorder="1" applyAlignment="1">
      <alignment vertical="center" wrapText="1"/>
    </xf>
    <xf numFmtId="0" fontId="1" fillId="34" borderId="11" xfId="0" applyNumberFormat="1" applyFont="1" applyFill="1" applyBorder="1" applyAlignment="1">
      <alignment vertical="center" wrapText="1"/>
    </xf>
    <xf numFmtId="189" fontId="1" fillId="34" borderId="11" xfId="0" applyNumberFormat="1" applyFont="1" applyFill="1" applyBorder="1" applyAlignment="1">
      <alignment vertical="center" wrapText="1"/>
    </xf>
    <xf numFmtId="189" fontId="1" fillId="33" borderId="11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189" fontId="1" fillId="0" borderId="24" xfId="0" applyNumberFormat="1" applyFont="1" applyFill="1" applyBorder="1" applyAlignment="1">
      <alignment vertical="center"/>
    </xf>
    <xf numFmtId="189" fontId="1" fillId="33" borderId="11" xfId="0" applyNumberFormat="1" applyFont="1" applyFill="1" applyBorder="1" applyAlignment="1">
      <alignment vertical="center" wrapText="1"/>
    </xf>
    <xf numFmtId="189" fontId="1" fillId="33" borderId="18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0" fillId="0" borderId="0" xfId="52" applyNumberFormat="1" applyFont="1" applyBorder="1" applyAlignment="1">
      <alignment horizontal="right" vertical="center"/>
      <protection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Z37"/>
  <sheetViews>
    <sheetView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20" sqref="T20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5.7109375" style="0" customWidth="1"/>
    <col min="4" max="4" width="15.421875" style="0" customWidth="1"/>
    <col min="5" max="6" width="15.7109375" style="0" customWidth="1"/>
    <col min="7" max="7" width="15.8515625" style="0" customWidth="1"/>
    <col min="8" max="14" width="15.7109375" style="0" customWidth="1"/>
    <col min="15" max="15" width="15.57421875" style="0" customWidth="1"/>
    <col min="16" max="16" width="15.7109375" style="0" customWidth="1"/>
    <col min="17" max="17" width="16.140625" style="0" customWidth="1"/>
    <col min="18" max="18" width="15.8515625" style="0" customWidth="1"/>
    <col min="19" max="21" width="15.7109375" style="0" customWidth="1"/>
    <col min="22" max="22" width="17.8515625" style="0" customWidth="1"/>
    <col min="23" max="26" width="12.421875" style="0" customWidth="1"/>
  </cols>
  <sheetData>
    <row r="1" spans="3:6" ht="12.75">
      <c r="C1" s="2"/>
      <c r="D1" s="2"/>
      <c r="E1" s="2"/>
      <c r="F1" s="2"/>
    </row>
    <row r="3" spans="1:22" ht="29.25" customHeight="1">
      <c r="A3" s="54" t="s">
        <v>11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1:22" ht="29.25" customHeight="1">
      <c r="A4" s="54" t="s">
        <v>12</v>
      </c>
      <c r="B4" s="54"/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1:22" ht="29.25" customHeight="1">
      <c r="A5" s="54" t="s">
        <v>30</v>
      </c>
      <c r="B5" s="54"/>
      <c r="C5" s="54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7" spans="3:22" s="1" customFormat="1" ht="30" customHeight="1" thickBot="1">
      <c r="C7" s="29"/>
      <c r="D7" s="29"/>
      <c r="E7" s="29"/>
      <c r="F7" s="3"/>
      <c r="G7" s="29"/>
      <c r="H7" s="29"/>
      <c r="I7" s="29"/>
      <c r="L7" s="29"/>
      <c r="M7" s="29"/>
      <c r="N7" s="29"/>
      <c r="Q7" s="29"/>
      <c r="R7" s="29"/>
      <c r="S7" s="29" t="s">
        <v>29</v>
      </c>
      <c r="T7" s="3"/>
      <c r="V7" s="3" t="s">
        <v>5</v>
      </c>
    </row>
    <row r="8" spans="1:22" s="13" customFormat="1" ht="39.75" customHeight="1" thickBot="1">
      <c r="A8" s="9" t="s">
        <v>0</v>
      </c>
      <c r="B8" s="10" t="s">
        <v>1</v>
      </c>
      <c r="C8" s="12" t="s">
        <v>13</v>
      </c>
      <c r="D8" s="11" t="s">
        <v>14</v>
      </c>
      <c r="E8" s="11" t="s">
        <v>15</v>
      </c>
      <c r="F8" s="12" t="s">
        <v>4</v>
      </c>
      <c r="G8" s="11" t="s">
        <v>16</v>
      </c>
      <c r="H8" s="11" t="s">
        <v>17</v>
      </c>
      <c r="I8" s="11" t="s">
        <v>18</v>
      </c>
      <c r="J8" s="12" t="s">
        <v>9</v>
      </c>
      <c r="K8" s="12" t="s">
        <v>26</v>
      </c>
      <c r="L8" s="11" t="s">
        <v>21</v>
      </c>
      <c r="M8" s="11" t="s">
        <v>20</v>
      </c>
      <c r="N8" s="11" t="s">
        <v>19</v>
      </c>
      <c r="O8" s="12" t="s">
        <v>10</v>
      </c>
      <c r="P8" s="12" t="s">
        <v>28</v>
      </c>
      <c r="Q8" s="11" t="s">
        <v>22</v>
      </c>
      <c r="R8" s="11" t="s">
        <v>23</v>
      </c>
      <c r="S8" s="11" t="s">
        <v>24</v>
      </c>
      <c r="T8" s="12" t="s">
        <v>25</v>
      </c>
      <c r="U8" s="12" t="s">
        <v>27</v>
      </c>
      <c r="V8" s="12" t="s">
        <v>31</v>
      </c>
    </row>
    <row r="9" spans="1:22" s="13" customFormat="1" ht="33.75" customHeight="1" thickBot="1">
      <c r="A9" s="14">
        <v>1</v>
      </c>
      <c r="B9" s="15" t="s">
        <v>6</v>
      </c>
      <c r="C9" s="37">
        <v>8.366842</v>
      </c>
      <c r="D9" s="37">
        <v>7.65907</v>
      </c>
      <c r="E9" s="6">
        <v>7.341533</v>
      </c>
      <c r="F9" s="16">
        <f>SUM(C9:E9)</f>
        <v>23.367444999999996</v>
      </c>
      <c r="G9" s="6">
        <v>6.318778999999999</v>
      </c>
      <c r="H9" s="6">
        <v>5.3217669999999995</v>
      </c>
      <c r="I9" s="6">
        <v>4.5756</v>
      </c>
      <c r="J9" s="16">
        <f>SUM(G9:I9)</f>
        <v>16.216146</v>
      </c>
      <c r="K9" s="16">
        <f>C9+D9+E9+G9+H9+I9</f>
        <v>39.583591</v>
      </c>
      <c r="L9" s="6">
        <v>4.270049</v>
      </c>
      <c r="M9" s="6">
        <v>4.573316</v>
      </c>
      <c r="N9" s="6">
        <v>6.605191</v>
      </c>
      <c r="O9" s="40">
        <f>SUM(L9:N9)</f>
        <v>15.448556</v>
      </c>
      <c r="P9" s="41">
        <f>C9+D9+E9+G9+H9+I9+L9+M9+N9</f>
        <v>55.032146999999995</v>
      </c>
      <c r="Q9" s="37">
        <v>7.32979</v>
      </c>
      <c r="R9" s="37">
        <v>8.459095</v>
      </c>
      <c r="S9" s="37">
        <v>9.156492</v>
      </c>
      <c r="T9" s="16">
        <f>SUM(Q9:S9)</f>
        <v>24.945377</v>
      </c>
      <c r="U9" s="16">
        <f>L9+M9+N9+Q9+R9+S9</f>
        <v>40.393933</v>
      </c>
      <c r="V9" s="27">
        <f>C9+D9+E9+G9+H9+I9+L9+M9+N9+Q9+R9+S9</f>
        <v>79.977524</v>
      </c>
    </row>
    <row r="10" spans="1:26" s="13" customFormat="1" ht="21.75" customHeight="1" thickBot="1">
      <c r="A10" s="17">
        <v>2</v>
      </c>
      <c r="B10" s="18" t="s">
        <v>7</v>
      </c>
      <c r="C10" s="4">
        <v>33.061637999999995</v>
      </c>
      <c r="D10" s="4">
        <v>31.820641</v>
      </c>
      <c r="E10" s="4">
        <v>30.660698</v>
      </c>
      <c r="F10" s="19">
        <f>C10+D10+E10</f>
        <v>95.542977</v>
      </c>
      <c r="G10" s="4">
        <v>28.878834</v>
      </c>
      <c r="H10" s="4">
        <v>29.002171999999998</v>
      </c>
      <c r="I10" s="4">
        <v>28.797079</v>
      </c>
      <c r="J10" s="19">
        <f>G10+H10+I10</f>
        <v>86.678085</v>
      </c>
      <c r="K10" s="19">
        <f>F10+J10</f>
        <v>182.221062</v>
      </c>
      <c r="L10" s="4">
        <v>27.184127</v>
      </c>
      <c r="M10" s="4">
        <v>28.278259</v>
      </c>
      <c r="N10" s="4">
        <v>29.693827</v>
      </c>
      <c r="O10" s="33">
        <f>L10+M10+N10</f>
        <v>85.156213</v>
      </c>
      <c r="P10" s="33">
        <f>C10+D10+E10+G10+H10+I10+L10+M10+N10</f>
        <v>267.37727499999994</v>
      </c>
      <c r="Q10" s="39">
        <v>30.129645</v>
      </c>
      <c r="R10" s="32">
        <v>29.514736</v>
      </c>
      <c r="S10" s="8">
        <v>32.914557</v>
      </c>
      <c r="T10" s="19">
        <f>Q10+R10+S10</f>
        <v>92.558938</v>
      </c>
      <c r="U10" s="19">
        <f>L10+M10+N10+Q10+R10+S10</f>
        <v>177.715151</v>
      </c>
      <c r="V10" s="26">
        <f>C10+D10+E10+G10+H10+I10+L10+M10+N10+Q10+R10+S10</f>
        <v>359.9362129999999</v>
      </c>
      <c r="Z10" s="28"/>
    </row>
    <row r="11" spans="1:22" s="13" customFormat="1" ht="21.75" customHeight="1" thickBot="1">
      <c r="A11" s="35">
        <v>3</v>
      </c>
      <c r="B11" s="20" t="s">
        <v>3</v>
      </c>
      <c r="C11" s="7">
        <f>144.710885-C9-C10</f>
        <v>103.28240500000001</v>
      </c>
      <c r="D11" s="7">
        <f>139.044033-D9-D10</f>
        <v>99.56432200000003</v>
      </c>
      <c r="E11" s="7">
        <f>138.913175-E9-E10</f>
        <v>100.910944</v>
      </c>
      <c r="F11" s="21">
        <f>SUM(C11:E11)</f>
        <v>303.7576710000001</v>
      </c>
      <c r="G11" s="7">
        <f>123.219455-G9-G10</f>
        <v>88.021842</v>
      </c>
      <c r="H11" s="7">
        <f>111.724903-H9-H10</f>
        <v>77.400964</v>
      </c>
      <c r="I11" s="7">
        <f>113.673423-I9-I10</f>
        <v>80.30074400000001</v>
      </c>
      <c r="J11" s="21">
        <f>SUM(G11:I11)</f>
        <v>245.72355000000002</v>
      </c>
      <c r="K11" s="21">
        <f>C11+D11+E11+G11+H11+I11</f>
        <v>549.481221</v>
      </c>
      <c r="L11" s="7">
        <f>117.565362-L9-L10</f>
        <v>86.11118599999999</v>
      </c>
      <c r="M11" s="7">
        <f>122.911251-M9-M10</f>
        <v>90.059676</v>
      </c>
      <c r="N11" s="7">
        <f>125.363876-N9-N10</f>
        <v>89.064858</v>
      </c>
      <c r="O11" s="21">
        <f>SUM(L11:N11)</f>
        <v>265.23572</v>
      </c>
      <c r="P11" s="21">
        <f>C11+D11+E11+G11+H11+I11+L11+M11+N11</f>
        <v>814.7169409999999</v>
      </c>
      <c r="Q11" s="7">
        <f>140.116001-Q9-Q10</f>
        <v>102.65656600000001</v>
      </c>
      <c r="R11" s="7">
        <f>141.844319-R9-R10</f>
        <v>103.87048800000002</v>
      </c>
      <c r="S11" s="7">
        <f>150.78954-S9-S10</f>
        <v>108.71849099999997</v>
      </c>
      <c r="T11" s="21">
        <f>SUM(Q11:S11)</f>
        <v>315.245545</v>
      </c>
      <c r="U11" s="21">
        <f>L11+M11+N11+Q11+R11+S11</f>
        <v>580.481265</v>
      </c>
      <c r="V11" s="36">
        <f>C11+D11+E11+G11+H11+I11+L11+M11+N11+Q11+R11+S11</f>
        <v>1129.962486</v>
      </c>
    </row>
    <row r="12" spans="1:22" s="13" customFormat="1" ht="22.5" customHeight="1" thickBot="1">
      <c r="A12" s="30"/>
      <c r="B12" s="31" t="s">
        <v>8</v>
      </c>
      <c r="C12" s="32">
        <v>35.976924</v>
      </c>
      <c r="D12" s="32">
        <v>23.499587</v>
      </c>
      <c r="E12" s="8">
        <v>26.365438</v>
      </c>
      <c r="F12" s="22">
        <f>SUM(C12:E12)</f>
        <v>85.841949</v>
      </c>
      <c r="G12" s="8">
        <v>20.252395</v>
      </c>
      <c r="H12" s="8">
        <v>16.238894</v>
      </c>
      <c r="I12" s="8">
        <v>12.312175</v>
      </c>
      <c r="J12" s="22">
        <f>SUM(G12:I12)</f>
        <v>48.80346399999999</v>
      </c>
      <c r="K12" s="33">
        <f>C12+D12+E12+G12+H12+I12</f>
        <v>134.64541300000002</v>
      </c>
      <c r="L12" s="8">
        <v>15.816946</v>
      </c>
      <c r="M12" s="32">
        <v>15.917548</v>
      </c>
      <c r="N12" s="8">
        <v>19.181713</v>
      </c>
      <c r="O12" s="22">
        <f>SUM(L12:N12)</f>
        <v>50.916207</v>
      </c>
      <c r="P12" s="33">
        <f>C12+D12+E12+G12+H12+I12+L12+M12+N12</f>
        <v>185.56162000000003</v>
      </c>
      <c r="Q12" s="32">
        <v>24.953529</v>
      </c>
      <c r="R12" s="32">
        <v>29.303341</v>
      </c>
      <c r="S12" s="8">
        <v>30.547393</v>
      </c>
      <c r="T12" s="22">
        <f>SUM(Q12:S12)</f>
        <v>84.80426299999999</v>
      </c>
      <c r="U12" s="33">
        <f>L12+M12+N12+Q12+R12+S12</f>
        <v>135.72047</v>
      </c>
      <c r="V12" s="34">
        <f>C12+D12+E12+G12+H12+I12+L12+M12+N12+Q12+R12+S12</f>
        <v>270.36588300000005</v>
      </c>
    </row>
    <row r="13" spans="1:22" s="13" customFormat="1" ht="22.5" customHeight="1" thickBot="1">
      <c r="A13" s="23"/>
      <c r="B13" s="24" t="s">
        <v>2</v>
      </c>
      <c r="C13" s="5">
        <f aca="true" t="shared" si="0" ref="C13:V13">C9+C10+C11+C12</f>
        <v>180.68780900000002</v>
      </c>
      <c r="D13" s="5">
        <f t="shared" si="0"/>
        <v>162.54362</v>
      </c>
      <c r="E13" s="5">
        <f t="shared" si="0"/>
        <v>165.278613</v>
      </c>
      <c r="F13" s="25">
        <f t="shared" si="0"/>
        <v>508.51004200000006</v>
      </c>
      <c r="G13" s="5">
        <f t="shared" si="0"/>
        <v>143.47185000000002</v>
      </c>
      <c r="H13" s="5">
        <f t="shared" si="0"/>
        <v>127.963797</v>
      </c>
      <c r="I13" s="5">
        <f t="shared" si="0"/>
        <v>125.98559800000001</v>
      </c>
      <c r="J13" s="25">
        <f t="shared" si="0"/>
        <v>397.421245</v>
      </c>
      <c r="K13" s="25">
        <f t="shared" si="0"/>
        <v>905.9312869999999</v>
      </c>
      <c r="L13" s="5">
        <f t="shared" si="0"/>
        <v>133.382308</v>
      </c>
      <c r="M13" s="5">
        <f t="shared" si="0"/>
        <v>138.828799</v>
      </c>
      <c r="N13" s="5">
        <f t="shared" si="0"/>
        <v>144.545589</v>
      </c>
      <c r="O13" s="25">
        <f t="shared" si="0"/>
        <v>416.756696</v>
      </c>
      <c r="P13" s="25">
        <f t="shared" si="0"/>
        <v>1322.6879829999998</v>
      </c>
      <c r="Q13" s="5">
        <f t="shared" si="0"/>
        <v>165.06953000000001</v>
      </c>
      <c r="R13" s="5">
        <f t="shared" si="0"/>
        <v>171.14766</v>
      </c>
      <c r="S13" s="5">
        <f t="shared" si="0"/>
        <v>181.336933</v>
      </c>
      <c r="T13" s="25">
        <f t="shared" si="0"/>
        <v>517.554123</v>
      </c>
      <c r="U13" s="25">
        <f t="shared" si="0"/>
        <v>934.310819</v>
      </c>
      <c r="V13" s="25">
        <f t="shared" si="0"/>
        <v>1840.2421059999997</v>
      </c>
    </row>
    <row r="14" spans="3:5" ht="12.75">
      <c r="C14" s="38"/>
      <c r="D14" s="38"/>
      <c r="E14" s="38"/>
    </row>
    <row r="15" spans="3:18" ht="12.75">
      <c r="C15" s="38"/>
      <c r="D15" s="38"/>
      <c r="E15" s="38"/>
      <c r="R15" s="2"/>
    </row>
    <row r="17" spans="10:16" ht="12.75">
      <c r="J17" s="43"/>
      <c r="K17" s="43"/>
      <c r="L17" s="43"/>
      <c r="M17" s="43"/>
      <c r="N17" s="43"/>
      <c r="O17" s="43"/>
      <c r="P17" s="45"/>
    </row>
    <row r="18" spans="10:18" ht="12.75">
      <c r="J18" s="43"/>
      <c r="K18" s="43"/>
      <c r="L18" s="43"/>
      <c r="M18" s="43"/>
      <c r="N18" s="43"/>
      <c r="O18" s="43"/>
      <c r="P18" s="45"/>
      <c r="Q18" s="45"/>
      <c r="R18" s="45"/>
    </row>
    <row r="19" spans="10:18" ht="12.75">
      <c r="J19" s="42"/>
      <c r="K19" s="46"/>
      <c r="L19" s="46"/>
      <c r="M19" s="47"/>
      <c r="N19" s="47"/>
      <c r="O19" s="43"/>
      <c r="P19" s="47"/>
      <c r="Q19" s="45"/>
      <c r="R19" s="45"/>
    </row>
    <row r="20" spans="10:18" ht="12.75">
      <c r="J20" s="43"/>
      <c r="K20" s="42"/>
      <c r="L20" s="42"/>
      <c r="M20" s="42"/>
      <c r="N20" s="42"/>
      <c r="O20" s="43"/>
      <c r="P20" s="42"/>
      <c r="Q20" s="45"/>
      <c r="R20" s="45"/>
    </row>
    <row r="21" spans="10:18" ht="12.75">
      <c r="J21" s="43"/>
      <c r="K21" s="42"/>
      <c r="L21" s="42"/>
      <c r="M21" s="42"/>
      <c r="N21" s="42"/>
      <c r="O21" s="43"/>
      <c r="P21" s="42"/>
      <c r="Q21" s="45"/>
      <c r="R21" s="45"/>
    </row>
    <row r="22" spans="10:18" ht="12.75">
      <c r="J22" s="44"/>
      <c r="K22" s="48"/>
      <c r="L22" s="42"/>
      <c r="M22" s="42"/>
      <c r="N22" s="42"/>
      <c r="O22" s="43"/>
      <c r="P22" s="42"/>
      <c r="Q22" s="45"/>
      <c r="R22" s="45"/>
    </row>
    <row r="23" spans="10:18" ht="12.75">
      <c r="J23" s="43"/>
      <c r="K23" s="49"/>
      <c r="L23" s="49"/>
      <c r="M23" s="49"/>
      <c r="N23" s="49"/>
      <c r="O23" s="42"/>
      <c r="P23" s="42"/>
      <c r="Q23" s="42"/>
      <c r="R23" s="42"/>
    </row>
    <row r="24" spans="10:18" ht="12.75">
      <c r="J24" s="43"/>
      <c r="K24" s="50"/>
      <c r="L24" s="42"/>
      <c r="M24" s="42"/>
      <c r="N24" s="42"/>
      <c r="O24" s="43"/>
      <c r="P24" s="42"/>
      <c r="Q24" s="45"/>
      <c r="R24" s="45"/>
    </row>
    <row r="25" spans="10:18" ht="12.75">
      <c r="J25" s="43"/>
      <c r="K25" s="42"/>
      <c r="L25" s="42"/>
      <c r="M25" s="42"/>
      <c r="N25" s="42"/>
      <c r="O25" s="43"/>
      <c r="P25" s="42"/>
      <c r="Q25" s="45"/>
      <c r="R25" s="45"/>
    </row>
    <row r="26" spans="10:18" ht="12.75">
      <c r="J26" s="43"/>
      <c r="K26" s="42"/>
      <c r="L26" s="42"/>
      <c r="M26" s="42"/>
      <c r="N26" s="42"/>
      <c r="O26" s="43"/>
      <c r="P26" s="42"/>
      <c r="Q26" s="45"/>
      <c r="R26" s="45"/>
    </row>
    <row r="27" spans="10:18" ht="12.75">
      <c r="J27" s="43"/>
      <c r="K27" s="49"/>
      <c r="L27" s="49"/>
      <c r="M27" s="49"/>
      <c r="N27" s="49"/>
      <c r="O27" s="43"/>
      <c r="P27" s="49"/>
      <c r="Q27" s="45"/>
      <c r="R27" s="45"/>
    </row>
    <row r="28" spans="11:18" ht="12.75">
      <c r="K28" s="42"/>
      <c r="L28" s="42"/>
      <c r="M28" s="50"/>
      <c r="N28" s="42"/>
      <c r="O28" s="45"/>
      <c r="P28" s="50"/>
      <c r="Q28" s="45"/>
      <c r="R28" s="45"/>
    </row>
    <row r="29" spans="11:16" ht="12.75">
      <c r="K29" s="42"/>
      <c r="L29" s="42"/>
      <c r="M29" s="42"/>
      <c r="N29" s="42"/>
      <c r="O29" s="45"/>
      <c r="P29" s="42"/>
    </row>
    <row r="30" spans="11:16" ht="12.75">
      <c r="K30" s="42"/>
      <c r="L30" s="42"/>
      <c r="M30" s="42"/>
      <c r="N30" s="42"/>
      <c r="O30" s="45"/>
      <c r="P30" s="42"/>
    </row>
    <row r="31" spans="11:16" ht="12.75">
      <c r="K31" s="49"/>
      <c r="L31" s="49"/>
      <c r="M31" s="49"/>
      <c r="N31" s="49"/>
      <c r="O31" s="45"/>
      <c r="P31" s="49"/>
    </row>
    <row r="32" spans="11:16" ht="12.75">
      <c r="K32" s="42"/>
      <c r="L32" s="42"/>
      <c r="M32" s="42"/>
      <c r="N32" s="42"/>
      <c r="O32" s="45"/>
      <c r="P32" s="42"/>
    </row>
    <row r="33" spans="11:16" ht="12.75">
      <c r="K33" s="51"/>
      <c r="L33" s="42"/>
      <c r="M33" s="52"/>
      <c r="N33" s="42"/>
      <c r="O33" s="45"/>
      <c r="P33" s="52"/>
    </row>
    <row r="34" spans="11:16" ht="12.75">
      <c r="K34" s="53"/>
      <c r="L34" s="42"/>
      <c r="M34" s="42"/>
      <c r="N34" s="42"/>
      <c r="O34" s="45"/>
      <c r="P34" s="42"/>
    </row>
    <row r="35" spans="11:16" ht="12.75">
      <c r="K35" s="49"/>
      <c r="L35" s="49"/>
      <c r="M35" s="49"/>
      <c r="N35" s="49"/>
      <c r="O35" s="45"/>
      <c r="P35" s="49"/>
    </row>
    <row r="36" spans="11:16" ht="12.75">
      <c r="K36" s="49"/>
      <c r="L36" s="49"/>
      <c r="M36" s="49"/>
      <c r="N36" s="49"/>
      <c r="O36" s="45"/>
      <c r="P36" s="49"/>
    </row>
    <row r="37" spans="11:16" ht="12.75">
      <c r="K37" s="45"/>
      <c r="L37" s="45"/>
      <c r="M37" s="45"/>
      <c r="N37" s="45"/>
      <c r="O37" s="45"/>
      <c r="P37" s="45"/>
    </row>
  </sheetData>
  <sheetProtection/>
  <mergeCells count="3">
    <mergeCell ref="A4:V4"/>
    <mergeCell ref="A3:V3"/>
    <mergeCell ref="A5:V5"/>
  </mergeCells>
  <printOptions/>
  <pageMargins left="0.03937007874015748" right="0" top="0.7874015748031497" bottom="0.03937007874015748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 Е.Ю.</cp:lastModifiedBy>
  <cp:lastPrinted>2011-05-23T12:11:51Z</cp:lastPrinted>
  <dcterms:created xsi:type="dcterms:W3CDTF">1996-10-08T23:32:33Z</dcterms:created>
  <dcterms:modified xsi:type="dcterms:W3CDTF">2017-01-16T12:10:36Z</dcterms:modified>
  <cp:category/>
  <cp:version/>
  <cp:contentType/>
  <cp:contentStatus/>
</cp:coreProperties>
</file>