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4" activeTab="0"/>
  </bookViews>
  <sheets>
    <sheet name="2017 г. 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<sst xmlns="http://schemas.openxmlformats.org/spreadsheetml/2006/main" count="32" uniqueCount="32">
  <si>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</si>
  <si>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Группа потребителей</t>
  </si>
  <si>
    <t>Всего</t>
  </si>
  <si>
    <t>Прочие</t>
  </si>
  <si>
    <t>1 квартал</t>
  </si>
  <si>
    <t>млн.кВтч.</t>
  </si>
  <si>
    <t>Бюджетные потребители</t>
  </si>
  <si>
    <t>Население</t>
  </si>
  <si>
    <t>Потери</t>
  </si>
  <si>
    <t>2 квартал</t>
  </si>
  <si>
    <t>3 квартал</t>
  </si>
  <si>
    <t>ИНФОРМАЦИЯ</t>
  </si>
  <si>
    <t>о ежемесячных фактических объемах потребления электрической энергии(мощности) по группам потребителей с выделением поставки населению</t>
  </si>
  <si>
    <t>январь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</si>
  <si>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</si>
  <si>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</si>
  <si>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</si>
  <si>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</si>
  <si>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</si>
  <si>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сентябрь </t>
  </si>
  <si>
    <t>август</t>
  </si>
  <si>
    <t xml:space="preserve">июль </t>
  </si>
  <si>
    <t xml:space="preserve">октябрь </t>
  </si>
  <si>
    <t xml:space="preserve">ноябрь </t>
  </si>
  <si>
    <t xml:space="preserve">декабрь </t>
  </si>
  <si>
    <t>4 квартал</t>
  </si>
  <si>
    <t>1 полугодие</t>
  </si>
  <si>
    <t>2 полугодие</t>
  </si>
  <si>
    <t>9 месяцев</t>
  </si>
  <si>
    <t xml:space="preserve">за 2017 г. </t>
  </si>
  <si>
    <t>2017 г.</t>
  </si>
  <si>
    <t>оперативно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</si>
</sst>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#,##0.000000"/>
    <numFmt numFmtId="182" formatCode="#,##0.0"/>
    <numFmt numFmtId="183" formatCode="0.0000"/>
    <numFmt numFmtId="184" formatCode="0.0"/>
    <numFmt numFmtId="185" formatCode="_-* #,##0.000_р_._-;\-* #,##0.000_р_._-;_-* &quot;-&quot;??_р_._-;_-@_-"/>
    <numFmt numFmtId="186" formatCode="_-* #,##0.000_р_._-;\-* #,##0.000_р_._-;_-* &quot;-&quot;???_р_._-;_-@_-"/>
    <numFmt numFmtId="187" formatCode="#,##0.000"/>
    <numFmt numFmtId="188" formatCode="0.0%"/>
    <numFmt numFmtId="189" formatCode="0.000000%"/>
    <numFmt numFmtId="190" formatCode="0.00000"/>
    <numFmt numFmtId="191" formatCode="0.000"/>
  </numFmts>
  <fonts count="23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4" fontId="22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NumberFormat="1" applyAlignment="1">
      <alignment/>
    </xf>
    <xf numFmtId="0" fontId="1" fillId="0" borderId="0" xfId="0" applyNumberFormat="1" applyFont="1" applyAlignment="1">
      <alignment vertical="center"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right" vertical="center"/>
    </xf>
    <xf numFmtId="181" fontId="1" fillId="0" borderId="10" xfId="0" applyNumberFormat="1" applyFont="1" applyFill="1" applyBorder="1" applyAlignment="1">
      <alignment vertical="center"/>
    </xf>
    <xf numFmtId="181" fontId="1" fillId="22" borderId="11" xfId="0" applyNumberFormat="1" applyFont="1" applyFill="1" applyBorder="1" applyAlignment="1">
      <alignment horizontal="right" vertical="center"/>
    </xf>
    <xf numFmtId="181" fontId="1" fillId="24" borderId="10" xfId="0" applyNumberFormat="1" applyFont="1" applyFill="1" applyBorder="1" applyAlignment="1">
      <alignment vertical="center"/>
    </xf>
    <xf numFmtId="181" fontId="1" fillId="7" borderId="11" xfId="0" applyNumberFormat="1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24" borderId="11" xfId="0" applyNumberFormat="1" applyFont="1" applyFill="1" applyBorder="1" applyAlignment="1">
      <alignment vertical="center" wrapText="1"/>
    </xf>
    <xf numFmtId="0" fontId="1" fillId="24" borderId="15" xfId="0" applyNumberFormat="1" applyFont="1" applyFill="1" applyBorder="1" applyAlignment="1">
      <alignment vertical="center" wrapText="1"/>
    </xf>
    <xf numFmtId="181" fontId="1" fillId="24" borderId="16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Fill="1" applyBorder="1" applyAlignment="1">
      <alignment vertical="center" wrapText="1"/>
    </xf>
    <xf numFmtId="181" fontId="1" fillId="0" borderId="16" xfId="0" applyNumberFormat="1" applyFont="1" applyFill="1" applyBorder="1" applyAlignment="1">
      <alignment vertical="center" wrapText="1"/>
    </xf>
    <xf numFmtId="0" fontId="2" fillId="7" borderId="17" xfId="0" applyNumberFormat="1" applyFont="1" applyFill="1" applyBorder="1" applyAlignment="1">
      <alignment vertical="center" wrapText="1"/>
    </xf>
    <xf numFmtId="181" fontId="1" fillId="7" borderId="18" xfId="0" applyNumberFormat="1" applyFont="1" applyFill="1" applyBorder="1" applyAlignment="1">
      <alignment vertical="center" wrapText="1"/>
    </xf>
    <xf numFmtId="181" fontId="1" fillId="0" borderId="19" xfId="0" applyNumberFormat="1" applyFont="1" applyFill="1" applyBorder="1" applyAlignment="1">
      <alignment horizontal="right" vertical="center" wrapText="1"/>
    </xf>
    <xf numFmtId="0" fontId="1" fillId="22" borderId="11" xfId="0" applyNumberFormat="1" applyFont="1" applyFill="1" applyBorder="1" applyAlignment="1">
      <alignment vertical="center" wrapText="1"/>
    </xf>
    <xf numFmtId="0" fontId="1" fillId="22" borderId="17" xfId="0" applyNumberFormat="1" applyFont="1" applyFill="1" applyBorder="1" applyAlignment="1">
      <alignment vertical="center" wrapText="1"/>
    </xf>
    <xf numFmtId="181" fontId="1" fillId="22" borderId="11" xfId="0" applyNumberFormat="1" applyFont="1" applyFill="1" applyBorder="1" applyAlignment="1">
      <alignment horizontal="right" vertical="center" wrapText="1"/>
    </xf>
    <xf numFmtId="181" fontId="1" fillId="0" borderId="20" xfId="0" applyNumberFormat="1" applyFont="1" applyFill="1" applyBorder="1" applyAlignment="1">
      <alignment vertical="center" wrapText="1"/>
    </xf>
    <xf numFmtId="181" fontId="1" fillId="24" borderId="2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 wrapText="1"/>
    </xf>
    <xf numFmtId="181" fontId="1" fillId="0" borderId="0" xfId="0" applyNumberFormat="1" applyFont="1" applyAlignment="1">
      <alignment horizontal="center" vertical="center"/>
    </xf>
    <xf numFmtId="49" fontId="3" fillId="0" borderId="21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vertical="center" wrapText="1"/>
    </xf>
    <xf numFmtId="181" fontId="1" fillId="0" borderId="22" xfId="0" applyNumberFormat="1" applyFont="1" applyFill="1" applyBorder="1" applyAlignment="1">
      <alignment horizontal="right" vertical="center"/>
    </xf>
    <xf numFmtId="181" fontId="1" fillId="0" borderId="23" xfId="0" applyNumberFormat="1" applyFont="1" applyFill="1" applyBorder="1" applyAlignment="1">
      <alignment vertical="center" wrapText="1"/>
    </xf>
    <xf numFmtId="181" fontId="1" fillId="0" borderId="12" xfId="0" applyNumberFormat="1" applyFont="1" applyFill="1" applyBorder="1" applyAlignment="1">
      <alignment vertical="center" wrapText="1"/>
    </xf>
    <xf numFmtId="0" fontId="1" fillId="7" borderId="11" xfId="0" applyNumberFormat="1" applyFont="1" applyFill="1" applyBorder="1" applyAlignment="1">
      <alignment vertical="center" wrapText="1"/>
    </xf>
    <xf numFmtId="181" fontId="1" fillId="7" borderId="11" xfId="0" applyNumberFormat="1" applyFont="1" applyFill="1" applyBorder="1" applyAlignment="1">
      <alignment vertical="center" wrapText="1"/>
    </xf>
    <xf numFmtId="181" fontId="1" fillId="24" borderId="11" xfId="0" applyNumberFormat="1" applyFont="1" applyFill="1" applyBorder="1" applyAlignment="1">
      <alignment vertical="center"/>
    </xf>
    <xf numFmtId="0" fontId="0" fillId="0" borderId="0" xfId="0" applyNumberFormat="1" applyAlignment="1">
      <alignment vertical="center"/>
    </xf>
    <xf numFmtId="181" fontId="1" fillId="24" borderId="11" xfId="0" applyNumberFormat="1" applyFont="1" applyFill="1" applyBorder="1" applyAlignment="1">
      <alignment vertical="center" wrapText="1"/>
    </xf>
    <xf numFmtId="181" fontId="1" fillId="24" borderId="18" xfId="0" applyNumberFormat="1" applyFont="1" applyFill="1" applyBorder="1" applyAlignment="1">
      <alignment vertical="center" wrapText="1"/>
    </xf>
    <xf numFmtId="0" fontId="0" fillId="0" borderId="0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Z16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S20" sqref="S20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5.7109375" style="0" customWidth="1"/>
    <col min="4" max="4" width="15.421875" style="0" customWidth="1"/>
    <col min="5" max="6" width="15.7109375" style="0" customWidth="1"/>
    <col min="7" max="7" width="15.8515625" style="0" customWidth="1"/>
    <col min="8" max="12" width="15.7109375" style="0" customWidth="1"/>
    <col min="13" max="13" width="15.8515625" style="0" customWidth="1"/>
    <col min="14" max="14" width="15.7109375" style="0" customWidth="1"/>
    <col min="15" max="15" width="15.57421875" style="0" customWidth="1"/>
    <col min="16" max="16" width="15.7109375" style="0" customWidth="1"/>
    <col min="17" max="17" width="16.140625" style="0" customWidth="1"/>
    <col min="18" max="18" width="15.8515625" style="0" customWidth="1"/>
    <col min="19" max="21" width="15.7109375" style="0" customWidth="1"/>
    <col min="22" max="22" width="17.8515625" style="0" customWidth="1"/>
    <col min="23" max="26" width="12.421875" style="0" customWidth="1"/>
  </cols>
  <sheetData>
    <row r="1" spans="3:6" ht="12.75">
      <c r="C1" s="2"/>
      <c r="D1" s="2"/>
      <c r="E1" s="2"/>
      <c r="F1" s="2"/>
    </row>
    <row r="3" spans="1:22" ht="29.25" customHeight="1">
      <c r="A3" s="43" t="s">
        <v>11</v>
      </c>
      <c r="B3" s="43"/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ht="29.25" customHeight="1">
      <c r="A4" s="43" t="s">
        <v>12</v>
      </c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29.25" customHeight="1">
      <c r="A5" s="43" t="s">
        <v>29</v>
      </c>
      <c r="B5" s="43"/>
      <c r="C5" s="43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7" spans="3:22" s="1" customFormat="1" ht="30" customHeight="1" thickBot="1">
      <c r="C7" s="29"/>
      <c r="D7" s="29"/>
      <c r="E7" s="29"/>
      <c r="F7" s="3"/>
      <c r="G7" s="29"/>
      <c r="H7" s="29"/>
      <c r="I7" s="29"/>
      <c r="L7" s="29"/>
      <c r="M7" s="29"/>
      <c r="Q7" s="29"/>
      <c r="R7" s="29"/>
      <c r="S7" s="29" t="s">
        <v>31</v>
      </c>
      <c r="T7" s="3"/>
      <c r="V7" s="3" t="s">
        <v>5</v>
      </c>
    </row>
    <row r="8" spans="1:22" s="13" customFormat="1" ht="39.75" customHeight="1" thickBot="1">
      <c r="A8" s="9" t="s">
        <v>0</v>
      </c>
      <c r="B8" s="10" t="s">
        <v>1</v>
      </c>
      <c r="C8" s="12" t="s">
        <v>13</v>
      </c>
      <c r="D8" s="11" t="s">
        <v>14</v>
      </c>
      <c r="E8" s="11" t="s">
        <v>15</v>
      </c>
      <c r="F8" s="12" t="s">
        <v>4</v>
      </c>
      <c r="G8" s="11" t="s">
        <v>16</v>
      </c>
      <c r="H8" s="11" t="s">
        <v>17</v>
      </c>
      <c r="I8" s="11" t="s">
        <v>18</v>
      </c>
      <c r="J8" s="12" t="s">
        <v>9</v>
      </c>
      <c r="K8" s="12" t="s">
        <v>26</v>
      </c>
      <c r="L8" s="11" t="s">
        <v>21</v>
      </c>
      <c r="M8" s="11" t="s">
        <v>20</v>
      </c>
      <c r="N8" s="11" t="s">
        <v>19</v>
      </c>
      <c r="O8" s="12" t="s">
        <v>10</v>
      </c>
      <c r="P8" s="12" t="s">
        <v>28</v>
      </c>
      <c r="Q8" s="11" t="s">
        <v>22</v>
      </c>
      <c r="R8" s="11" t="s">
        <v>23</v>
      </c>
      <c r="S8" s="11" t="s">
        <v>24</v>
      </c>
      <c r="T8" s="12" t="s">
        <v>25</v>
      </c>
      <c r="U8" s="12" t="s">
        <v>27</v>
      </c>
      <c r="V8" s="12" t="s">
        <v>30</v>
      </c>
    </row>
    <row r="9" spans="1:22" s="13" customFormat="1" ht="33.75" customHeight="1" thickBot="1">
      <c r="A9" s="14">
        <v>1</v>
      </c>
      <c r="B9" s="15" t="s">
        <v>6</v>
      </c>
      <c r="C9" s="37">
        <v>9.288952</v>
      </c>
      <c r="D9" s="37">
        <v>8.568979</v>
      </c>
      <c r="E9" s="6">
        <v>8.070346</v>
      </c>
      <c r="F9" s="16">
        <f>SUM(C9:E9)</f>
        <v>25.928277</v>
      </c>
      <c r="G9" s="6">
        <v>7.23051</v>
      </c>
      <c r="H9" s="37">
        <v>6.223203999999999</v>
      </c>
      <c r="I9" s="6">
        <v>5.17385</v>
      </c>
      <c r="J9" s="16">
        <f>SUM(G9:I9)</f>
        <v>18.627564</v>
      </c>
      <c r="K9" s="16">
        <f>C9+D9+E9+G9+H9+I9</f>
        <v>44.555841</v>
      </c>
      <c r="L9" s="37">
        <v>4.801769</v>
      </c>
      <c r="M9" s="37">
        <v>5.341950000000001</v>
      </c>
      <c r="N9" s="6">
        <v>6.628597</v>
      </c>
      <c r="O9" s="39">
        <f>SUM(L9:N9)</f>
        <v>16.772316</v>
      </c>
      <c r="P9" s="40">
        <f>C9+D9+E9+G9+H9+I9+L9+M9+N9</f>
        <v>61.328157000000004</v>
      </c>
      <c r="Q9" s="6">
        <v>8.107795000000001</v>
      </c>
      <c r="R9" s="37">
        <v>8.945505999999998</v>
      </c>
      <c r="S9" s="6">
        <v>9.806502</v>
      </c>
      <c r="T9" s="16">
        <f>SUM(Q9:S9)</f>
        <v>26.859803</v>
      </c>
      <c r="U9" s="16">
        <f>L9+M9+N9+Q9+R9+S9</f>
        <v>43.632118999999996</v>
      </c>
      <c r="V9" s="27">
        <f>C9+D9+E9+G9+H9+I9+L9+M9+N9+Q9+R9+S9</f>
        <v>88.18795999999999</v>
      </c>
    </row>
    <row r="10" spans="1:26" s="13" customFormat="1" ht="21.75" customHeight="1" thickBot="1">
      <c r="A10" s="17">
        <v>2</v>
      </c>
      <c r="B10" s="18" t="s">
        <v>7</v>
      </c>
      <c r="C10" s="4">
        <v>32.312444</v>
      </c>
      <c r="D10" s="4">
        <v>31.445763</v>
      </c>
      <c r="E10" s="4">
        <v>30.169717</v>
      </c>
      <c r="F10" s="19">
        <f>C10+D10+E10</f>
        <v>93.92792399999999</v>
      </c>
      <c r="G10" s="4">
        <v>29.054567</v>
      </c>
      <c r="H10" s="4">
        <v>29.399774999999998</v>
      </c>
      <c r="I10" s="4">
        <v>29.498997000000003</v>
      </c>
      <c r="J10" s="19">
        <f>G10+H10+I10</f>
        <v>87.953339</v>
      </c>
      <c r="K10" s="19">
        <f>F10+J10</f>
        <v>181.881263</v>
      </c>
      <c r="L10" s="4">
        <v>27.475372</v>
      </c>
      <c r="M10" s="4">
        <v>28.218196999999996</v>
      </c>
      <c r="N10" s="4">
        <v>28.276709999999998</v>
      </c>
      <c r="O10" s="33">
        <f>L10+M10+N10</f>
        <v>83.97027899999999</v>
      </c>
      <c r="P10" s="33">
        <f>C10+D10+E10+G10+H10+I10+L10+M10+N10</f>
        <v>265.851542</v>
      </c>
      <c r="Q10" s="4">
        <v>29.380385</v>
      </c>
      <c r="R10" s="4">
        <v>30.691125999999997</v>
      </c>
      <c r="S10" s="4">
        <v>31.151291</v>
      </c>
      <c r="T10" s="19">
        <f>Q10+R10+S10</f>
        <v>91.222802</v>
      </c>
      <c r="U10" s="19">
        <f>L10+M10+N10+Q10+R10+S10</f>
        <v>175.193081</v>
      </c>
      <c r="V10" s="26">
        <f>C10+D10+E10+G10+H10+I10+L10+M10+N10+Q10+R10+S10</f>
        <v>357.074344</v>
      </c>
      <c r="Z10" s="28"/>
    </row>
    <row r="11" spans="1:22" s="13" customFormat="1" ht="21.75" customHeight="1" thickBot="1">
      <c r="A11" s="35">
        <v>3</v>
      </c>
      <c r="B11" s="20" t="s">
        <v>3</v>
      </c>
      <c r="C11" s="7">
        <f>141.667268-C9-C10</f>
        <v>100.06587200000001</v>
      </c>
      <c r="D11" s="7">
        <f>136.695045-D9-D10</f>
        <v>96.68030299999998</v>
      </c>
      <c r="E11" s="7">
        <f>134.191407+0.056406-E9-E10</f>
        <v>96.00775000000002</v>
      </c>
      <c r="F11" s="21">
        <f>SUM(C11:E11)</f>
        <v>292.753925</v>
      </c>
      <c r="G11" s="7">
        <f>124.804587-G9-G10</f>
        <v>88.51951</v>
      </c>
      <c r="H11" s="7">
        <f>113.556683-H9-H10</f>
        <v>77.933704</v>
      </c>
      <c r="I11" s="7">
        <f>121.564243-I9-I10</f>
        <v>86.891396</v>
      </c>
      <c r="J11" s="21">
        <f>SUM(G11:I11)</f>
        <v>253.34461</v>
      </c>
      <c r="K11" s="21">
        <f>C11+D11+E11+G11+H11+I11</f>
        <v>546.098535</v>
      </c>
      <c r="L11" s="7">
        <f>115.783498-L9-L10</f>
        <v>83.50635700000001</v>
      </c>
      <c r="M11" s="7">
        <f>122.509373+0.02914-M9-M10</f>
        <v>88.978366</v>
      </c>
      <c r="N11" s="7">
        <f>121.108957-N9-N10</f>
        <v>86.20365000000001</v>
      </c>
      <c r="O11" s="21">
        <f>SUM(L11:N11)</f>
        <v>258.688373</v>
      </c>
      <c r="P11" s="21">
        <f>C11+D11+E11+G11+H11+I11+L11+M11+N11</f>
        <v>804.7869079999999</v>
      </c>
      <c r="Q11" s="7">
        <f>129.35343-Q9-Q10</f>
        <v>91.86525</v>
      </c>
      <c r="R11" s="7">
        <f>133.677349-R9-R10</f>
        <v>94.040717</v>
      </c>
      <c r="S11" s="7">
        <f>137.376684-S9-S10</f>
        <v>96.41889100000002</v>
      </c>
      <c r="T11" s="21">
        <f>SUM(Q11:S11)</f>
        <v>282.324858</v>
      </c>
      <c r="U11" s="21">
        <f>L11+M11+N11+Q11+R11+S11</f>
        <v>541.013231</v>
      </c>
      <c r="V11" s="36">
        <f>C11+D11+E11+G11+H11+I11+L11+M11+N11+Q11+R11+S11</f>
        <v>1087.1117659999998</v>
      </c>
    </row>
    <row r="12" spans="1:22" s="13" customFormat="1" ht="22.5" customHeight="1" thickBot="1">
      <c r="A12" s="30"/>
      <c r="B12" s="31" t="s">
        <v>8</v>
      </c>
      <c r="C12" s="32">
        <v>36.404172</v>
      </c>
      <c r="D12" s="32">
        <v>26.364695</v>
      </c>
      <c r="E12" s="8">
        <v>28.616396</v>
      </c>
      <c r="F12" s="22">
        <f>SUM(C12:E12)</f>
        <v>91.38526300000001</v>
      </c>
      <c r="G12" s="8">
        <v>21.928459</v>
      </c>
      <c r="H12" s="32">
        <v>17.290705</v>
      </c>
      <c r="I12" s="8">
        <v>12.690722</v>
      </c>
      <c r="J12" s="22">
        <f>SUM(G12:I12)</f>
        <v>51.909886</v>
      </c>
      <c r="K12" s="33">
        <f>C12+D12+E12+G12+H12+I12</f>
        <v>143.295149</v>
      </c>
      <c r="L12" s="32">
        <v>15.68436</v>
      </c>
      <c r="M12" s="32">
        <v>14.386522</v>
      </c>
      <c r="N12" s="8">
        <v>16.089724</v>
      </c>
      <c r="O12" s="22">
        <f>SUM(L12:N12)</f>
        <v>46.160606</v>
      </c>
      <c r="P12" s="33">
        <f>C12+D12+E12+G12+H12+I12+L12+M12+N12</f>
        <v>189.455755</v>
      </c>
      <c r="Q12" s="8">
        <v>23.771328</v>
      </c>
      <c r="R12" s="32">
        <f>20+4.702006</f>
        <v>24.702006</v>
      </c>
      <c r="S12" s="8">
        <f>0.5+29.389542</f>
        <v>29.889542</v>
      </c>
      <c r="T12" s="22">
        <f>SUM(Q12:S12)</f>
        <v>78.362876</v>
      </c>
      <c r="U12" s="33">
        <f>L12+M12+N12+Q12+R12+S12</f>
        <v>124.523482</v>
      </c>
      <c r="V12" s="34">
        <f>C12+D12+E12+G12+H12+I12+L12+M12+N12+Q12+R12+S12</f>
        <v>267.81863100000004</v>
      </c>
    </row>
    <row r="13" spans="1:22" s="13" customFormat="1" ht="22.5" customHeight="1" thickBot="1">
      <c r="A13" s="23"/>
      <c r="B13" s="24" t="s">
        <v>2</v>
      </c>
      <c r="C13" s="5">
        <f aca="true" t="shared" si="0" ref="C13:K13">C9+C10+C11+C12</f>
        <v>178.07144</v>
      </c>
      <c r="D13" s="5">
        <f t="shared" si="0"/>
        <v>163.05974</v>
      </c>
      <c r="E13" s="5">
        <f t="shared" si="0"/>
        <v>162.86420900000002</v>
      </c>
      <c r="F13" s="25">
        <f t="shared" si="0"/>
        <v>503.995389</v>
      </c>
      <c r="G13" s="5">
        <f>G9+G10+G11+G12</f>
        <v>146.733046</v>
      </c>
      <c r="H13" s="5">
        <f>H9+H10+H11+H12</f>
        <v>130.847388</v>
      </c>
      <c r="I13" s="5">
        <f>I9+I10+I11+I12</f>
        <v>134.254965</v>
      </c>
      <c r="J13" s="25">
        <f t="shared" si="0"/>
        <v>411.83539900000005</v>
      </c>
      <c r="K13" s="25">
        <f t="shared" si="0"/>
        <v>915.830788</v>
      </c>
      <c r="L13" s="5">
        <f aca="true" t="shared" si="1" ref="L13:V13">L9+L10+L11+L12</f>
        <v>131.467858</v>
      </c>
      <c r="M13" s="5">
        <f t="shared" si="1"/>
        <v>136.92503499999998</v>
      </c>
      <c r="N13" s="5">
        <f t="shared" si="1"/>
        <v>137.198681</v>
      </c>
      <c r="O13" s="25">
        <f t="shared" si="1"/>
        <v>405.59157400000004</v>
      </c>
      <c r="P13" s="25">
        <f t="shared" si="1"/>
        <v>1321.4223619999998</v>
      </c>
      <c r="Q13" s="5">
        <f t="shared" si="1"/>
        <v>153.124758</v>
      </c>
      <c r="R13" s="5">
        <f t="shared" si="1"/>
        <v>158.379355</v>
      </c>
      <c r="S13" s="5">
        <f t="shared" si="1"/>
        <v>167.26622600000002</v>
      </c>
      <c r="T13" s="25">
        <f t="shared" si="1"/>
        <v>478.77033900000004</v>
      </c>
      <c r="U13" s="25">
        <f t="shared" si="1"/>
        <v>884.361913</v>
      </c>
      <c r="V13" s="25">
        <f t="shared" si="1"/>
        <v>1800.192701</v>
      </c>
    </row>
    <row r="14" spans="3:5" ht="12.75">
      <c r="C14" s="38"/>
      <c r="D14" s="38"/>
      <c r="E14" s="38"/>
    </row>
    <row r="15" spans="3:18" ht="12.75">
      <c r="C15" s="38"/>
      <c r="D15" s="38"/>
      <c r="E15" s="38"/>
      <c r="R15" s="2"/>
    </row>
    <row r="16" spans="3:14" ht="12.75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1"/>
    </row>
  </sheetData>
  <sheetProtection/>
  <mergeCells count="3">
    <mergeCell ref="A4:V4"/>
    <mergeCell ref="A3:V3"/>
    <mergeCell ref="A5:V5"/>
  </mergeCells>
  <printOptions/>
  <pageMargins left="0.03937007874015748" right="0" top="0.7874015748031497" bottom="0.03937007874015748" header="0.5118110236220472" footer="0.5118110236220472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Токарева</cp:lastModifiedBy>
  <cp:lastPrinted>2011-05-23T12:11:51Z</cp:lastPrinted>
  <dcterms:created xsi:type="dcterms:W3CDTF">1996-10-08T23:32:33Z</dcterms:created>
  <dcterms:modified xsi:type="dcterms:W3CDTF">2018-01-15T05:30:33Z</dcterms:modified>
  <cp:category/>
  <cp:version/>
  <cp:contentType/>
  <cp:contentStatus/>
</cp:coreProperties>
</file>